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aulo.rlima\Desktop\GOINFRA\Ginásio de Cristianópolis\ORÇAMENTO GINÁSIO DE CRISTIANÓPOLIS - REV 5\8 - CALCULO CURVA ABC\"/>
    </mc:Choice>
  </mc:AlternateContent>
  <xr:revisionPtr revIDLastSave="0" documentId="13_ncr:1_{478E58E1-9B8B-4EFB-91B5-799F4001C9C5}" xr6:coauthVersionLast="47" xr6:coauthVersionMax="47" xr10:uidLastSave="{00000000-0000-0000-0000-000000000000}"/>
  <bookViews>
    <workbookView xWindow="28680" yWindow="-120" windowWidth="29040" windowHeight="15720" activeTab="2" xr2:uid="{48EF69BD-CC38-4CFB-907D-1996B7A9655B}"/>
  </bookViews>
  <sheets>
    <sheet name="IMPLANTAÇÃO SERVIÇOS" sheetId="8" r:id="rId1"/>
    <sheet name="REFORMA SERVIÇOS" sheetId="7" r:id="rId2"/>
    <sheet name="CURVA ABC SERVIÇOS" sheetId="10" r:id="rId3"/>
  </sheets>
  <definedNames>
    <definedName name="_xlnm._FilterDatabase" localSheetId="2" hidden="1">'CURVA ABC SERVIÇOS'!$A$11:$F$454</definedName>
    <definedName name="_xlnm.Print_Area" localSheetId="2">'CURVA ABC SERVIÇOS'!$A$1:$I$458</definedName>
    <definedName name="_xlnm.Print_Titles" localSheetId="2">'CURVA ABC SERVIÇOS'!$1:$11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0" l="1"/>
  <c r="G16" i="10" l="1"/>
  <c r="G17" i="10"/>
  <c r="G19" i="10"/>
  <c r="G20" i="10"/>
  <c r="G28" i="10"/>
  <c r="G29" i="10"/>
  <c r="G31" i="10"/>
  <c r="G32" i="10"/>
  <c r="G40" i="10"/>
  <c r="G41" i="10"/>
  <c r="G43" i="10"/>
  <c r="G44" i="10"/>
  <c r="G52" i="10"/>
  <c r="G53" i="10"/>
  <c r="G55" i="10"/>
  <c r="G56" i="10"/>
  <c r="G64" i="10"/>
  <c r="G65" i="10"/>
  <c r="G67" i="10"/>
  <c r="G68" i="10"/>
  <c r="G76" i="10"/>
  <c r="G77" i="10"/>
  <c r="G79" i="10"/>
  <c r="G80" i="10"/>
  <c r="G88" i="10"/>
  <c r="G89" i="10"/>
  <c r="G91" i="10"/>
  <c r="G92" i="10"/>
  <c r="G100" i="10"/>
  <c r="G101" i="10"/>
  <c r="G103" i="10"/>
  <c r="G104" i="10"/>
  <c r="G112" i="10"/>
  <c r="G113" i="10"/>
  <c r="G115" i="10"/>
  <c r="G116" i="10"/>
  <c r="G124" i="10"/>
  <c r="G125" i="10"/>
  <c r="G127" i="10"/>
  <c r="G128" i="10"/>
  <c r="G136" i="10"/>
  <c r="G137" i="10"/>
  <c r="G139" i="10"/>
  <c r="G140" i="10"/>
  <c r="G148" i="10"/>
  <c r="G149" i="10"/>
  <c r="G151" i="10"/>
  <c r="G152" i="10"/>
  <c r="G160" i="10"/>
  <c r="G161" i="10"/>
  <c r="G163" i="10"/>
  <c r="G164" i="10"/>
  <c r="G172" i="10"/>
  <c r="G173" i="10"/>
  <c r="G175" i="10"/>
  <c r="G176" i="10"/>
  <c r="G184" i="10"/>
  <c r="G185" i="10"/>
  <c r="G187" i="10"/>
  <c r="G188" i="10"/>
  <c r="G196" i="10"/>
  <c r="G197" i="10"/>
  <c r="G199" i="10"/>
  <c r="G200" i="10"/>
  <c r="G208" i="10"/>
  <c r="G209" i="10"/>
  <c r="G211" i="10"/>
  <c r="G212" i="10"/>
  <c r="G220" i="10"/>
  <c r="G221" i="10"/>
  <c r="G223" i="10"/>
  <c r="G224" i="10"/>
  <c r="G232" i="10"/>
  <c r="G233" i="10"/>
  <c r="G235" i="10"/>
  <c r="G236" i="10"/>
  <c r="G244" i="10"/>
  <c r="G245" i="10"/>
  <c r="G247" i="10"/>
  <c r="G248" i="10"/>
  <c r="G256" i="10"/>
  <c r="G257" i="10"/>
  <c r="G259" i="10"/>
  <c r="G260" i="10"/>
  <c r="G268" i="10"/>
  <c r="G269" i="10"/>
  <c r="G271" i="10"/>
  <c r="G272" i="10"/>
  <c r="G280" i="10"/>
  <c r="G281" i="10"/>
  <c r="G283" i="10"/>
  <c r="G284" i="10"/>
  <c r="G292" i="10"/>
  <c r="G293" i="10"/>
  <c r="G295" i="10"/>
  <c r="G296" i="10"/>
  <c r="G304" i="10"/>
  <c r="G305" i="10"/>
  <c r="G307" i="10"/>
  <c r="G308" i="10"/>
  <c r="G316" i="10"/>
  <c r="G317" i="10"/>
  <c r="G319" i="10"/>
  <c r="G320" i="10"/>
  <c r="G328" i="10"/>
  <c r="G329" i="10"/>
  <c r="G331" i="10"/>
  <c r="G332" i="10"/>
  <c r="G340" i="10"/>
  <c r="G341" i="10"/>
  <c r="G343" i="10"/>
  <c r="G344" i="10"/>
  <c r="G352" i="10"/>
  <c r="G353" i="10"/>
  <c r="G355" i="10"/>
  <c r="G356" i="10"/>
  <c r="G364" i="10"/>
  <c r="G365" i="10"/>
  <c r="G367" i="10"/>
  <c r="G368" i="10"/>
  <c r="G376" i="10"/>
  <c r="G377" i="10"/>
  <c r="G379" i="10"/>
  <c r="G380" i="10"/>
  <c r="G388" i="10"/>
  <c r="G389" i="10"/>
  <c r="G391" i="10"/>
  <c r="G392" i="10"/>
  <c r="G400" i="10"/>
  <c r="G401" i="10"/>
  <c r="G403" i="10"/>
  <c r="G404" i="10"/>
  <c r="G412" i="10"/>
  <c r="G413" i="10"/>
  <c r="G415" i="10"/>
  <c r="G416" i="10"/>
  <c r="G424" i="10"/>
  <c r="G425" i="10"/>
  <c r="G427" i="10"/>
  <c r="G428" i="10"/>
  <c r="G436" i="10"/>
  <c r="G437" i="10"/>
  <c r="G439" i="10"/>
  <c r="G440" i="10"/>
  <c r="G448" i="10"/>
  <c r="G449" i="10"/>
  <c r="G451" i="10"/>
  <c r="G452" i="10"/>
  <c r="F455" i="10"/>
  <c r="G21" i="10" s="1"/>
  <c r="E423" i="10"/>
  <c r="E451" i="10"/>
  <c r="E450" i="10"/>
  <c r="E446" i="10"/>
  <c r="E445" i="10"/>
  <c r="E401" i="10"/>
  <c r="E389" i="10"/>
  <c r="E364" i="10"/>
  <c r="E441" i="10"/>
  <c r="E360" i="10"/>
  <c r="E349" i="10"/>
  <c r="E439" i="10"/>
  <c r="E438" i="10"/>
  <c r="E435" i="10"/>
  <c r="E433" i="10"/>
  <c r="E135" i="10"/>
  <c r="E429" i="10"/>
  <c r="E427" i="10"/>
  <c r="E318" i="10"/>
  <c r="E388" i="10"/>
  <c r="E386" i="10"/>
  <c r="E346" i="10"/>
  <c r="E404" i="10"/>
  <c r="E409" i="10"/>
  <c r="E405" i="10"/>
  <c r="E398" i="10"/>
  <c r="E146" i="10"/>
  <c r="E158" i="10"/>
  <c r="E384" i="10"/>
  <c r="E382" i="10"/>
  <c r="E294" i="10"/>
  <c r="E300" i="10"/>
  <c r="E373" i="10"/>
  <c r="E336" i="10"/>
  <c r="E372" i="10"/>
  <c r="E313" i="10"/>
  <c r="E366" i="10"/>
  <c r="E365" i="10"/>
  <c r="E363" i="10"/>
  <c r="E356" i="10"/>
  <c r="E355" i="10"/>
  <c r="E288" i="10"/>
  <c r="E347" i="10"/>
  <c r="E341" i="10"/>
  <c r="E338" i="10"/>
  <c r="E337" i="10"/>
  <c r="E327" i="10"/>
  <c r="E326" i="10"/>
  <c r="E324" i="10"/>
  <c r="E245" i="10"/>
  <c r="E317" i="10"/>
  <c r="E312" i="10"/>
  <c r="E311" i="10"/>
  <c r="E308" i="10"/>
  <c r="E303" i="10"/>
  <c r="E302" i="10"/>
  <c r="E298" i="10"/>
  <c r="E297" i="10"/>
  <c r="E286" i="10"/>
  <c r="E242" i="10"/>
  <c r="E280" i="10"/>
  <c r="E276" i="10"/>
  <c r="E275" i="10"/>
  <c r="E273" i="10"/>
  <c r="E268" i="10"/>
  <c r="E210" i="10"/>
  <c r="E259" i="10"/>
  <c r="E257" i="10"/>
  <c r="E198" i="10"/>
  <c r="E253" i="10"/>
  <c r="E243" i="10"/>
  <c r="E241" i="10"/>
  <c r="E240" i="10"/>
  <c r="E238" i="10"/>
  <c r="E221" i="10"/>
  <c r="E220" i="10"/>
  <c r="E219" i="10"/>
  <c r="E211" i="10"/>
  <c r="E217" i="10"/>
  <c r="E216" i="10"/>
  <c r="E213" i="10"/>
  <c r="E209" i="10"/>
  <c r="E208" i="10"/>
  <c r="E124" i="10"/>
  <c r="E204" i="10"/>
  <c r="E190" i="10"/>
  <c r="E202" i="10"/>
  <c r="E195" i="10"/>
  <c r="E194" i="10"/>
  <c r="E182" i="10"/>
  <c r="E181" i="10"/>
  <c r="E173" i="10"/>
  <c r="E174" i="10"/>
  <c r="E172" i="10"/>
  <c r="E64" i="10"/>
  <c r="E168" i="10"/>
  <c r="E149" i="10"/>
  <c r="E161" i="10"/>
  <c r="E94" i="10"/>
  <c r="E129" i="10"/>
  <c r="E98" i="10"/>
  <c r="E156" i="10"/>
  <c r="E69" i="10"/>
  <c r="E154" i="10"/>
  <c r="E145" i="10"/>
  <c r="E142" i="10"/>
  <c r="E141" i="10"/>
  <c r="E47" i="10"/>
  <c r="E138" i="10"/>
  <c r="E137" i="10"/>
  <c r="E78" i="10"/>
  <c r="E96" i="10"/>
  <c r="E130" i="10"/>
  <c r="E128" i="10"/>
  <c r="E122" i="10"/>
  <c r="E57" i="10"/>
  <c r="E93" i="10"/>
  <c r="E115" i="10"/>
  <c r="E113" i="10"/>
  <c r="E111" i="10"/>
  <c r="E108" i="10"/>
  <c r="E107" i="10"/>
  <c r="E106" i="10"/>
  <c r="E101" i="10"/>
  <c r="E102" i="10"/>
  <c r="E100" i="10"/>
  <c r="E97" i="10"/>
  <c r="E95" i="10"/>
  <c r="E85" i="10"/>
  <c r="E91" i="10"/>
  <c r="E88" i="10"/>
  <c r="E87" i="10"/>
  <c r="E82" i="10"/>
  <c r="E79" i="10"/>
  <c r="E73" i="10"/>
  <c r="E70" i="10"/>
  <c r="E66" i="10"/>
  <c r="E65" i="10"/>
  <c r="E58" i="10"/>
  <c r="E62" i="10"/>
  <c r="E43" i="10"/>
  <c r="E39" i="10"/>
  <c r="E61" i="10"/>
  <c r="E52" i="10"/>
  <c r="E60" i="10"/>
  <c r="E21" i="10"/>
  <c r="E54" i="10"/>
  <c r="E51" i="10"/>
  <c r="E49" i="10"/>
  <c r="E46" i="10"/>
  <c r="E44" i="10"/>
  <c r="E31" i="10"/>
  <c r="E35" i="10"/>
  <c r="E34" i="10"/>
  <c r="E32" i="10"/>
  <c r="E26" i="10"/>
  <c r="E27" i="10"/>
  <c r="E30" i="10"/>
  <c r="E28" i="10"/>
  <c r="E19" i="10"/>
  <c r="E24" i="10"/>
  <c r="E23" i="10"/>
  <c r="E22" i="10"/>
  <c r="E20" i="10"/>
  <c r="E18" i="10"/>
  <c r="E17" i="10"/>
  <c r="E15" i="10"/>
  <c r="E14" i="10"/>
  <c r="E12" i="10"/>
  <c r="C423" i="10"/>
  <c r="C451" i="10"/>
  <c r="C450" i="10"/>
  <c r="C446" i="10"/>
  <c r="C445" i="10"/>
  <c r="C401" i="10"/>
  <c r="C389" i="10"/>
  <c r="C364" i="10"/>
  <c r="C441" i="10"/>
  <c r="C360" i="10"/>
  <c r="C349" i="10"/>
  <c r="C439" i="10"/>
  <c r="C438" i="10"/>
  <c r="C435" i="10"/>
  <c r="C433" i="10"/>
  <c r="C135" i="10"/>
  <c r="C429" i="10"/>
  <c r="C427" i="10"/>
  <c r="C318" i="10"/>
  <c r="C388" i="10"/>
  <c r="C386" i="10"/>
  <c r="C346" i="10"/>
  <c r="C404" i="10"/>
  <c r="C409" i="10"/>
  <c r="C405" i="10"/>
  <c r="C398" i="10"/>
  <c r="C146" i="10"/>
  <c r="C158" i="10"/>
  <c r="C384" i="10"/>
  <c r="C382" i="10"/>
  <c r="C294" i="10"/>
  <c r="C300" i="10"/>
  <c r="C373" i="10"/>
  <c r="C336" i="10"/>
  <c r="C372" i="10"/>
  <c r="C313" i="10"/>
  <c r="C366" i="10"/>
  <c r="C365" i="10"/>
  <c r="C363" i="10"/>
  <c r="C356" i="10"/>
  <c r="C355" i="10"/>
  <c r="C288" i="10"/>
  <c r="C347" i="10"/>
  <c r="C341" i="10"/>
  <c r="C338" i="10"/>
  <c r="C337" i="10"/>
  <c r="C327" i="10"/>
  <c r="C326" i="10"/>
  <c r="C324" i="10"/>
  <c r="C245" i="10"/>
  <c r="C317" i="10"/>
  <c r="C312" i="10"/>
  <c r="C311" i="10"/>
  <c r="C308" i="10"/>
  <c r="C303" i="10"/>
  <c r="C302" i="10"/>
  <c r="C298" i="10"/>
  <c r="C297" i="10"/>
  <c r="C286" i="10"/>
  <c r="C242" i="10"/>
  <c r="C280" i="10"/>
  <c r="C276" i="10"/>
  <c r="C275" i="10"/>
  <c r="C273" i="10"/>
  <c r="C268" i="10"/>
  <c r="C210" i="10"/>
  <c r="C259" i="10"/>
  <c r="C257" i="10"/>
  <c r="C198" i="10"/>
  <c r="C253" i="10"/>
  <c r="C243" i="10"/>
  <c r="C241" i="10"/>
  <c r="C240" i="10"/>
  <c r="C238" i="10"/>
  <c r="C221" i="10"/>
  <c r="C220" i="10"/>
  <c r="C219" i="10"/>
  <c r="C211" i="10"/>
  <c r="C217" i="10"/>
  <c r="C216" i="10"/>
  <c r="C213" i="10"/>
  <c r="C209" i="10"/>
  <c r="C208" i="10"/>
  <c r="C124" i="10"/>
  <c r="C204" i="10"/>
  <c r="C190" i="10"/>
  <c r="C202" i="10"/>
  <c r="C195" i="10"/>
  <c r="C194" i="10"/>
  <c r="C182" i="10"/>
  <c r="C181" i="10"/>
  <c r="C173" i="10"/>
  <c r="C174" i="10"/>
  <c r="C172" i="10"/>
  <c r="C64" i="10"/>
  <c r="C168" i="10"/>
  <c r="C149" i="10"/>
  <c r="C161" i="10"/>
  <c r="C94" i="10"/>
  <c r="C129" i="10"/>
  <c r="C98" i="10"/>
  <c r="C156" i="10"/>
  <c r="C69" i="10"/>
  <c r="C154" i="10"/>
  <c r="C145" i="10"/>
  <c r="C142" i="10"/>
  <c r="C141" i="10"/>
  <c r="C47" i="10"/>
  <c r="C138" i="10"/>
  <c r="C137" i="10"/>
  <c r="C78" i="10"/>
  <c r="C96" i="10"/>
  <c r="C130" i="10"/>
  <c r="C128" i="10"/>
  <c r="C122" i="10"/>
  <c r="C57" i="10"/>
  <c r="C93" i="10"/>
  <c r="C115" i="10"/>
  <c r="C113" i="10"/>
  <c r="C111" i="10"/>
  <c r="C108" i="10"/>
  <c r="C107" i="10"/>
  <c r="C106" i="10"/>
  <c r="C101" i="10"/>
  <c r="C102" i="10"/>
  <c r="C100" i="10"/>
  <c r="C97" i="10"/>
  <c r="C95" i="10"/>
  <c r="C85" i="10"/>
  <c r="C91" i="10"/>
  <c r="C88" i="10"/>
  <c r="C87" i="10"/>
  <c r="C82" i="10"/>
  <c r="C79" i="10"/>
  <c r="C73" i="10"/>
  <c r="C70" i="10"/>
  <c r="C66" i="10"/>
  <c r="C65" i="10"/>
  <c r="C58" i="10"/>
  <c r="C62" i="10"/>
  <c r="C43" i="10"/>
  <c r="C39" i="10"/>
  <c r="C61" i="10"/>
  <c r="C52" i="10"/>
  <c r="C60" i="10"/>
  <c r="C21" i="10"/>
  <c r="C54" i="10"/>
  <c r="C51" i="10"/>
  <c r="C49" i="10"/>
  <c r="C46" i="10"/>
  <c r="C44" i="10"/>
  <c r="C31" i="10"/>
  <c r="C35" i="10"/>
  <c r="C34" i="10"/>
  <c r="C32" i="10"/>
  <c r="C26" i="10"/>
  <c r="C27" i="10"/>
  <c r="C30" i="10"/>
  <c r="C28" i="10"/>
  <c r="C19" i="10"/>
  <c r="C24" i="10"/>
  <c r="C23" i="10"/>
  <c r="C22" i="10"/>
  <c r="C20" i="10"/>
  <c r="C18" i="10"/>
  <c r="C17" i="10"/>
  <c r="C15" i="10"/>
  <c r="C14" i="10"/>
  <c r="C12" i="10"/>
  <c r="E454" i="10"/>
  <c r="E453" i="10"/>
  <c r="E452" i="10"/>
  <c r="E449" i="10"/>
  <c r="E448" i="10"/>
  <c r="E447" i="10"/>
  <c r="E428" i="10"/>
  <c r="E426" i="10"/>
  <c r="E425" i="10"/>
  <c r="E424" i="10"/>
  <c r="E422" i="10"/>
  <c r="E421" i="10"/>
  <c r="E420" i="10"/>
  <c r="E407" i="10"/>
  <c r="E406" i="10"/>
  <c r="E403" i="10"/>
  <c r="E402" i="10"/>
  <c r="E400" i="10"/>
  <c r="E399" i="10"/>
  <c r="E397" i="10"/>
  <c r="E396" i="10"/>
  <c r="E395" i="10"/>
  <c r="E369" i="10"/>
  <c r="E358" i="10"/>
  <c r="E357" i="10"/>
  <c r="E136" i="10"/>
  <c r="E134" i="10"/>
  <c r="E133" i="10"/>
  <c r="E132" i="10"/>
  <c r="E131" i="10"/>
  <c r="E127" i="10"/>
  <c r="E126" i="10"/>
  <c r="E125" i="10"/>
  <c r="E123" i="10"/>
  <c r="E121" i="10"/>
  <c r="E120" i="10"/>
  <c r="E119" i="10"/>
  <c r="E118" i="10"/>
  <c r="E117" i="10"/>
  <c r="E116" i="10"/>
  <c r="E114" i="10"/>
  <c r="E112" i="10"/>
  <c r="E110" i="10"/>
  <c r="E109" i="10"/>
  <c r="E105" i="10"/>
  <c r="E104" i="10"/>
  <c r="E103" i="10"/>
  <c r="E99" i="10"/>
  <c r="E323" i="10"/>
  <c r="E322" i="10"/>
  <c r="E321" i="10"/>
  <c r="E419" i="10"/>
  <c r="E418" i="10"/>
  <c r="E417" i="10"/>
  <c r="E416" i="10"/>
  <c r="E415" i="10"/>
  <c r="E414" i="10"/>
  <c r="E413" i="10"/>
  <c r="E412" i="10"/>
  <c r="E411" i="10"/>
  <c r="E410" i="10"/>
  <c r="E408" i="10"/>
  <c r="E368" i="10"/>
  <c r="E367" i="10"/>
  <c r="E362" i="10"/>
  <c r="E361" i="10"/>
  <c r="E359" i="10"/>
  <c r="E444" i="10"/>
  <c r="E443" i="10"/>
  <c r="E442" i="10"/>
  <c r="E440" i="10"/>
  <c r="E437" i="10"/>
  <c r="E436" i="10"/>
  <c r="E434" i="10"/>
  <c r="E432" i="10"/>
  <c r="E431" i="10"/>
  <c r="E430" i="10"/>
  <c r="E148" i="10"/>
  <c r="E147" i="10"/>
  <c r="E160" i="10"/>
  <c r="E159" i="10"/>
  <c r="E157" i="10"/>
  <c r="E320" i="10"/>
  <c r="E319" i="10"/>
  <c r="E316" i="10"/>
  <c r="E315" i="10"/>
  <c r="E314" i="10"/>
  <c r="E310" i="10"/>
  <c r="E309" i="10"/>
  <c r="E307" i="10"/>
  <c r="E325" i="10"/>
  <c r="E385" i="10"/>
  <c r="E383" i="10"/>
  <c r="E354" i="10"/>
  <c r="E353" i="10"/>
  <c r="E352" i="10"/>
  <c r="E351" i="10"/>
  <c r="E350" i="10"/>
  <c r="E348" i="10"/>
  <c r="E345" i="10"/>
  <c r="E344" i="10"/>
  <c r="E343" i="10"/>
  <c r="E342" i="10"/>
  <c r="E340" i="10"/>
  <c r="E335" i="10"/>
  <c r="E334" i="10"/>
  <c r="E333" i="10"/>
  <c r="E332" i="10"/>
  <c r="E331" i="10"/>
  <c r="E330" i="10"/>
  <c r="E329" i="10"/>
  <c r="E328" i="10"/>
  <c r="E281" i="10"/>
  <c r="E279" i="10"/>
  <c r="E278" i="10"/>
  <c r="E277" i="10"/>
  <c r="E274" i="10"/>
  <c r="E272" i="10"/>
  <c r="E271" i="10"/>
  <c r="E270" i="10"/>
  <c r="E269" i="10"/>
  <c r="E267" i="10"/>
  <c r="E266" i="10"/>
  <c r="E265" i="10"/>
  <c r="E264" i="10"/>
  <c r="E263" i="10"/>
  <c r="E262" i="10"/>
  <c r="E306" i="10"/>
  <c r="E305" i="10"/>
  <c r="E304" i="10"/>
  <c r="E301" i="10"/>
  <c r="E299" i="10"/>
  <c r="E296" i="10"/>
  <c r="E295" i="10"/>
  <c r="E293" i="10"/>
  <c r="E292" i="10"/>
  <c r="E291" i="10"/>
  <c r="E290" i="10"/>
  <c r="E261" i="10"/>
  <c r="E260" i="10"/>
  <c r="E258" i="10"/>
  <c r="E256" i="10"/>
  <c r="E255" i="10"/>
  <c r="E244" i="10"/>
  <c r="E239" i="10"/>
  <c r="E237" i="10"/>
  <c r="E236" i="10"/>
  <c r="E235" i="10"/>
  <c r="E234" i="10"/>
  <c r="E233" i="10"/>
  <c r="E232" i="10"/>
  <c r="E231" i="10"/>
  <c r="E230" i="10"/>
  <c r="E229" i="10"/>
  <c r="E228" i="10"/>
  <c r="E227" i="10"/>
  <c r="E226" i="10"/>
  <c r="E225" i="10"/>
  <c r="E224" i="10"/>
  <c r="E223" i="10"/>
  <c r="E222" i="10"/>
  <c r="E218" i="10"/>
  <c r="E215" i="10"/>
  <c r="E214" i="10"/>
  <c r="E212" i="10"/>
  <c r="E387" i="10"/>
  <c r="E339" i="10"/>
  <c r="E381" i="10"/>
  <c r="E380" i="10"/>
  <c r="E379" i="10"/>
  <c r="E378" i="10"/>
  <c r="E377" i="10"/>
  <c r="E376" i="10"/>
  <c r="E375" i="10"/>
  <c r="E374" i="10"/>
  <c r="E371" i="10"/>
  <c r="E370" i="10"/>
  <c r="E74" i="10"/>
  <c r="E72" i="10"/>
  <c r="E71" i="10"/>
  <c r="E254" i="10"/>
  <c r="E252" i="10"/>
  <c r="E251" i="10"/>
  <c r="E250" i="10"/>
  <c r="E249" i="10"/>
  <c r="E248" i="10"/>
  <c r="E247" i="10"/>
  <c r="E246" i="10"/>
  <c r="E207" i="10"/>
  <c r="E206" i="10"/>
  <c r="E205" i="10"/>
  <c r="E203" i="10"/>
  <c r="E144" i="10"/>
  <c r="E143" i="10"/>
  <c r="E140" i="10"/>
  <c r="E139" i="10"/>
  <c r="E92" i="10"/>
  <c r="E90" i="10"/>
  <c r="E89" i="10"/>
  <c r="E86" i="10"/>
  <c r="E59" i="10"/>
  <c r="E185" i="10"/>
  <c r="E184" i="10"/>
  <c r="E183" i="10"/>
  <c r="E180" i="10"/>
  <c r="E179" i="10"/>
  <c r="E178" i="10"/>
  <c r="E177" i="10"/>
  <c r="E176" i="10"/>
  <c r="E175" i="10"/>
  <c r="E171" i="10"/>
  <c r="E170" i="10"/>
  <c r="E169" i="10"/>
  <c r="E167" i="10"/>
  <c r="E166" i="10"/>
  <c r="E165" i="10"/>
  <c r="E164" i="10"/>
  <c r="E67" i="10"/>
  <c r="E63" i="10"/>
  <c r="E201" i="10"/>
  <c r="E200" i="10"/>
  <c r="E199" i="10"/>
  <c r="E394" i="10"/>
  <c r="E393" i="10"/>
  <c r="E392" i="10"/>
  <c r="E391" i="10"/>
  <c r="E390" i="10"/>
  <c r="E289" i="10"/>
  <c r="E287" i="10"/>
  <c r="E285" i="10"/>
  <c r="E284" i="10"/>
  <c r="E283" i="10"/>
  <c r="E282" i="10"/>
  <c r="E155" i="10"/>
  <c r="E153" i="10"/>
  <c r="E152" i="10"/>
  <c r="E151" i="10"/>
  <c r="E150" i="10"/>
  <c r="E76" i="10"/>
  <c r="E75" i="10"/>
  <c r="E68" i="10"/>
  <c r="E163" i="10"/>
  <c r="E162" i="10"/>
  <c r="E29" i="10"/>
  <c r="E25" i="10"/>
  <c r="E16" i="10"/>
  <c r="E13" i="10"/>
  <c r="E84" i="10"/>
  <c r="E83" i="10"/>
  <c r="E81" i="10"/>
  <c r="E80" i="10"/>
  <c r="E77" i="10"/>
  <c r="E197" i="10"/>
  <c r="E196" i="10"/>
  <c r="E193" i="10"/>
  <c r="E192" i="10"/>
  <c r="E191" i="10"/>
  <c r="E189" i="10"/>
  <c r="E188" i="10"/>
  <c r="E187" i="10"/>
  <c r="E186" i="10"/>
  <c r="E56" i="10"/>
  <c r="E55" i="10"/>
  <c r="E53" i="10"/>
  <c r="E50" i="10"/>
  <c r="E48" i="10"/>
  <c r="E45" i="10"/>
  <c r="E42" i="10"/>
  <c r="E41" i="10"/>
  <c r="E40" i="10"/>
  <c r="E38" i="10"/>
  <c r="E37" i="10"/>
  <c r="E36" i="10"/>
  <c r="E33" i="10"/>
  <c r="C454" i="10"/>
  <c r="C453" i="10"/>
  <c r="C452" i="10"/>
  <c r="C449" i="10"/>
  <c r="C448" i="10"/>
  <c r="C447" i="10"/>
  <c r="C428" i="10"/>
  <c r="C426" i="10"/>
  <c r="C425" i="10"/>
  <c r="C424" i="10"/>
  <c r="C422" i="10"/>
  <c r="C421" i="10"/>
  <c r="C420" i="10"/>
  <c r="C407" i="10"/>
  <c r="C406" i="10"/>
  <c r="C403" i="10"/>
  <c r="C402" i="10"/>
  <c r="C400" i="10"/>
  <c r="C399" i="10"/>
  <c r="C397" i="10"/>
  <c r="C396" i="10"/>
  <c r="C395" i="10"/>
  <c r="C369" i="10"/>
  <c r="C358" i="10"/>
  <c r="C357" i="10"/>
  <c r="C136" i="10"/>
  <c r="C134" i="10"/>
  <c r="C133" i="10"/>
  <c r="C132" i="10"/>
  <c r="C131" i="10"/>
  <c r="C127" i="10"/>
  <c r="C126" i="10"/>
  <c r="C125" i="10"/>
  <c r="C123" i="10"/>
  <c r="C121" i="10"/>
  <c r="C120" i="10"/>
  <c r="C119" i="10"/>
  <c r="C118" i="10"/>
  <c r="C117" i="10"/>
  <c r="C116" i="10"/>
  <c r="C114" i="10"/>
  <c r="C112" i="10"/>
  <c r="C110" i="10"/>
  <c r="C109" i="10"/>
  <c r="C105" i="10"/>
  <c r="C104" i="10"/>
  <c r="C103" i="10"/>
  <c r="C99" i="10"/>
  <c r="C323" i="10"/>
  <c r="C322" i="10"/>
  <c r="C321" i="10"/>
  <c r="C419" i="10"/>
  <c r="C418" i="10"/>
  <c r="C417" i="10"/>
  <c r="C416" i="10"/>
  <c r="C415" i="10"/>
  <c r="C414" i="10"/>
  <c r="C413" i="10"/>
  <c r="C412" i="10"/>
  <c r="C411" i="10"/>
  <c r="C410" i="10"/>
  <c r="C408" i="10"/>
  <c r="C368" i="10"/>
  <c r="C367" i="10"/>
  <c r="C362" i="10"/>
  <c r="C361" i="10"/>
  <c r="C359" i="10"/>
  <c r="C444" i="10"/>
  <c r="C443" i="10"/>
  <c r="C442" i="10"/>
  <c r="C440" i="10"/>
  <c r="C437" i="10"/>
  <c r="C436" i="10"/>
  <c r="C434" i="10"/>
  <c r="C432" i="10"/>
  <c r="C431" i="10"/>
  <c r="C430" i="10"/>
  <c r="C148" i="10"/>
  <c r="C147" i="10"/>
  <c r="C160" i="10"/>
  <c r="C159" i="10"/>
  <c r="C157" i="10"/>
  <c r="C320" i="10"/>
  <c r="C319" i="10"/>
  <c r="C316" i="10"/>
  <c r="C315" i="10"/>
  <c r="C314" i="10"/>
  <c r="C310" i="10"/>
  <c r="C309" i="10"/>
  <c r="C307" i="10"/>
  <c r="C325" i="10"/>
  <c r="C385" i="10"/>
  <c r="C383" i="10"/>
  <c r="C354" i="10"/>
  <c r="C353" i="10"/>
  <c r="C352" i="10"/>
  <c r="C351" i="10"/>
  <c r="C350" i="10"/>
  <c r="C348" i="10"/>
  <c r="C345" i="10"/>
  <c r="C344" i="10"/>
  <c r="C343" i="10"/>
  <c r="C342" i="10"/>
  <c r="C340" i="10"/>
  <c r="C335" i="10"/>
  <c r="C334" i="10"/>
  <c r="C333" i="10"/>
  <c r="C332" i="10"/>
  <c r="C331" i="10"/>
  <c r="C330" i="10"/>
  <c r="C329" i="10"/>
  <c r="C328" i="10"/>
  <c r="C281" i="10"/>
  <c r="C279" i="10"/>
  <c r="C278" i="10"/>
  <c r="C277" i="10"/>
  <c r="C274" i="10"/>
  <c r="C272" i="10"/>
  <c r="C271" i="10"/>
  <c r="C270" i="10"/>
  <c r="C269" i="10"/>
  <c r="C267" i="10"/>
  <c r="C266" i="10"/>
  <c r="C265" i="10"/>
  <c r="C264" i="10"/>
  <c r="C263" i="10"/>
  <c r="C262" i="10"/>
  <c r="C306" i="10"/>
  <c r="C305" i="10"/>
  <c r="C304" i="10"/>
  <c r="C301" i="10"/>
  <c r="C299" i="10"/>
  <c r="C296" i="10"/>
  <c r="C295" i="10"/>
  <c r="C293" i="10"/>
  <c r="C292" i="10"/>
  <c r="C291" i="10"/>
  <c r="C290" i="10"/>
  <c r="C261" i="10"/>
  <c r="C260" i="10"/>
  <c r="C258" i="10"/>
  <c r="C256" i="10"/>
  <c r="C255" i="10"/>
  <c r="C244" i="10"/>
  <c r="C239" i="10"/>
  <c r="C237" i="10"/>
  <c r="C236" i="10"/>
  <c r="C235" i="10"/>
  <c r="C234" i="10"/>
  <c r="C233" i="10"/>
  <c r="C232" i="10"/>
  <c r="C231" i="10"/>
  <c r="C230" i="10"/>
  <c r="C229" i="10"/>
  <c r="C228" i="10"/>
  <c r="C227" i="10"/>
  <c r="C226" i="10"/>
  <c r="C225" i="10"/>
  <c r="C224" i="10"/>
  <c r="C223" i="10"/>
  <c r="C222" i="10"/>
  <c r="C218" i="10"/>
  <c r="C215" i="10"/>
  <c r="C214" i="10"/>
  <c r="C212" i="10"/>
  <c r="C387" i="10"/>
  <c r="C339" i="10"/>
  <c r="C381" i="10"/>
  <c r="C380" i="10"/>
  <c r="C379" i="10"/>
  <c r="C378" i="10"/>
  <c r="C377" i="10"/>
  <c r="C376" i="10"/>
  <c r="C375" i="10"/>
  <c r="C374" i="10"/>
  <c r="C371" i="10"/>
  <c r="C370" i="10"/>
  <c r="C74" i="10"/>
  <c r="C72" i="10"/>
  <c r="C71" i="10"/>
  <c r="C254" i="10"/>
  <c r="C252" i="10"/>
  <c r="C251" i="10"/>
  <c r="C250" i="10"/>
  <c r="C249" i="10"/>
  <c r="C248" i="10"/>
  <c r="C247" i="10"/>
  <c r="C246" i="10"/>
  <c r="C207" i="10"/>
  <c r="C206" i="10"/>
  <c r="C205" i="10"/>
  <c r="C203" i="10"/>
  <c r="C144" i="10"/>
  <c r="C143" i="10"/>
  <c r="C140" i="10"/>
  <c r="C139" i="10"/>
  <c r="C92" i="10"/>
  <c r="C90" i="10"/>
  <c r="C89" i="10"/>
  <c r="C86" i="10"/>
  <c r="C59" i="10"/>
  <c r="C185" i="10"/>
  <c r="C184" i="10"/>
  <c r="C183" i="10"/>
  <c r="C180" i="10"/>
  <c r="C179" i="10"/>
  <c r="C178" i="10"/>
  <c r="C177" i="10"/>
  <c r="C176" i="10"/>
  <c r="C175" i="10"/>
  <c r="C171" i="10"/>
  <c r="C170" i="10"/>
  <c r="C169" i="10"/>
  <c r="C167" i="10"/>
  <c r="C166" i="10"/>
  <c r="C165" i="10"/>
  <c r="C164" i="10"/>
  <c r="C67" i="10"/>
  <c r="C63" i="10"/>
  <c r="C201" i="10"/>
  <c r="C200" i="10"/>
  <c r="C199" i="10"/>
  <c r="C394" i="10"/>
  <c r="C393" i="10"/>
  <c r="C392" i="10"/>
  <c r="C391" i="10"/>
  <c r="C390" i="10"/>
  <c r="C289" i="10"/>
  <c r="C287" i="10"/>
  <c r="C285" i="10"/>
  <c r="C284" i="10"/>
  <c r="C283" i="10"/>
  <c r="C282" i="10"/>
  <c r="C155" i="10"/>
  <c r="C153" i="10"/>
  <c r="C152" i="10"/>
  <c r="C151" i="10"/>
  <c r="C150" i="10"/>
  <c r="C76" i="10"/>
  <c r="C75" i="10"/>
  <c r="C68" i="10"/>
  <c r="C163" i="10"/>
  <c r="C162" i="10"/>
  <c r="C29" i="10"/>
  <c r="C25" i="10"/>
  <c r="C16" i="10"/>
  <c r="C13" i="10"/>
  <c r="C84" i="10"/>
  <c r="C83" i="10"/>
  <c r="C81" i="10"/>
  <c r="C80" i="10"/>
  <c r="C77" i="10"/>
  <c r="C197" i="10"/>
  <c r="C196" i="10"/>
  <c r="C193" i="10"/>
  <c r="C192" i="10"/>
  <c r="C191" i="10"/>
  <c r="C189" i="10"/>
  <c r="C188" i="10"/>
  <c r="C187" i="10"/>
  <c r="C186" i="10"/>
  <c r="C56" i="10"/>
  <c r="C55" i="10"/>
  <c r="C53" i="10"/>
  <c r="C50" i="10"/>
  <c r="C48" i="10"/>
  <c r="C45" i="10"/>
  <c r="C42" i="10"/>
  <c r="C41" i="10"/>
  <c r="C40" i="10"/>
  <c r="C38" i="10"/>
  <c r="C37" i="10"/>
  <c r="C36" i="10"/>
  <c r="C33" i="10"/>
  <c r="B454" i="10"/>
  <c r="B453" i="10"/>
  <c r="B452" i="10"/>
  <c r="B449" i="10"/>
  <c r="B448" i="10"/>
  <c r="B447" i="10"/>
  <c r="B428" i="10"/>
  <c r="B426" i="10"/>
  <c r="B425" i="10"/>
  <c r="B424" i="10"/>
  <c r="B422" i="10"/>
  <c r="B421" i="10"/>
  <c r="B420" i="10"/>
  <c r="B407" i="10"/>
  <c r="B406" i="10"/>
  <c r="B403" i="10"/>
  <c r="B402" i="10"/>
  <c r="B400" i="10"/>
  <c r="B399" i="10"/>
  <c r="B397" i="10"/>
  <c r="B396" i="10"/>
  <c r="B395" i="10"/>
  <c r="B369" i="10"/>
  <c r="B358" i="10"/>
  <c r="B357" i="10"/>
  <c r="B136" i="10"/>
  <c r="B134" i="10"/>
  <c r="B133" i="10"/>
  <c r="B132" i="10"/>
  <c r="B131" i="10"/>
  <c r="B127" i="10"/>
  <c r="B126" i="10"/>
  <c r="B125" i="10"/>
  <c r="B123" i="10"/>
  <c r="B121" i="10"/>
  <c r="B120" i="10"/>
  <c r="B119" i="10"/>
  <c r="B118" i="10"/>
  <c r="B117" i="10"/>
  <c r="B116" i="10"/>
  <c r="B114" i="10"/>
  <c r="B112" i="10"/>
  <c r="B110" i="10"/>
  <c r="B109" i="10"/>
  <c r="B105" i="10"/>
  <c r="B104" i="10"/>
  <c r="B103" i="10"/>
  <c r="B99" i="10"/>
  <c r="B323" i="10"/>
  <c r="B322" i="10"/>
  <c r="B321" i="10"/>
  <c r="B419" i="10"/>
  <c r="B418" i="10"/>
  <c r="B417" i="10"/>
  <c r="B416" i="10"/>
  <c r="B415" i="10"/>
  <c r="B414" i="10"/>
  <c r="B413" i="10"/>
  <c r="B412" i="10"/>
  <c r="B411" i="10"/>
  <c r="B410" i="10"/>
  <c r="B408" i="10"/>
  <c r="B368" i="10"/>
  <c r="B367" i="10"/>
  <c r="B362" i="10"/>
  <c r="B361" i="10"/>
  <c r="B359" i="10"/>
  <c r="B444" i="10"/>
  <c r="B443" i="10"/>
  <c r="B442" i="10"/>
  <c r="B440" i="10"/>
  <c r="B437" i="10"/>
  <c r="B436" i="10"/>
  <c r="B434" i="10"/>
  <c r="B432" i="10"/>
  <c r="B431" i="10"/>
  <c r="B430" i="10"/>
  <c r="B148" i="10"/>
  <c r="B147" i="10"/>
  <c r="B160" i="10"/>
  <c r="B159" i="10"/>
  <c r="B157" i="10"/>
  <c r="B320" i="10"/>
  <c r="B319" i="10"/>
  <c r="B316" i="10"/>
  <c r="B315" i="10"/>
  <c r="B314" i="10"/>
  <c r="B310" i="10"/>
  <c r="B309" i="10"/>
  <c r="B307" i="10"/>
  <c r="B325" i="10"/>
  <c r="B385" i="10"/>
  <c r="B383" i="10"/>
  <c r="B354" i="10"/>
  <c r="B353" i="10"/>
  <c r="B352" i="10"/>
  <c r="B351" i="10"/>
  <c r="B350" i="10"/>
  <c r="B348" i="10"/>
  <c r="B345" i="10"/>
  <c r="B344" i="10"/>
  <c r="B343" i="10"/>
  <c r="B342" i="10"/>
  <c r="B340" i="10"/>
  <c r="B335" i="10"/>
  <c r="B334" i="10"/>
  <c r="B333" i="10"/>
  <c r="B332" i="10"/>
  <c r="B331" i="10"/>
  <c r="B330" i="10"/>
  <c r="B329" i="10"/>
  <c r="B328" i="10"/>
  <c r="B281" i="10"/>
  <c r="B279" i="10"/>
  <c r="B278" i="10"/>
  <c r="B277" i="10"/>
  <c r="B274" i="10"/>
  <c r="B272" i="10"/>
  <c r="B271" i="10"/>
  <c r="B270" i="10"/>
  <c r="B269" i="10"/>
  <c r="B267" i="10"/>
  <c r="B266" i="10"/>
  <c r="B265" i="10"/>
  <c r="B264" i="10"/>
  <c r="B263" i="10"/>
  <c r="B262" i="10"/>
  <c r="B306" i="10"/>
  <c r="B305" i="10"/>
  <c r="B304" i="10"/>
  <c r="B301" i="10"/>
  <c r="B299" i="10"/>
  <c r="B296" i="10"/>
  <c r="B295" i="10"/>
  <c r="B293" i="10"/>
  <c r="B292" i="10"/>
  <c r="B291" i="10"/>
  <c r="B290" i="10"/>
  <c r="B261" i="10"/>
  <c r="B260" i="10"/>
  <c r="B258" i="10"/>
  <c r="B256" i="10"/>
  <c r="B255" i="10"/>
  <c r="B244" i="10"/>
  <c r="B239" i="10"/>
  <c r="B237" i="10"/>
  <c r="B236" i="10"/>
  <c r="B235" i="10"/>
  <c r="B234" i="10"/>
  <c r="B233" i="10"/>
  <c r="B232" i="10"/>
  <c r="B231" i="10"/>
  <c r="B230" i="10"/>
  <c r="B229" i="10"/>
  <c r="B228" i="10"/>
  <c r="B227" i="10"/>
  <c r="B226" i="10"/>
  <c r="B225" i="10"/>
  <c r="B224" i="10"/>
  <c r="B223" i="10"/>
  <c r="B222" i="10"/>
  <c r="B218" i="10"/>
  <c r="B215" i="10"/>
  <c r="B214" i="10"/>
  <c r="B212" i="10"/>
  <c r="B387" i="10"/>
  <c r="B339" i="10"/>
  <c r="B381" i="10"/>
  <c r="B380" i="10"/>
  <c r="B379" i="10"/>
  <c r="B378" i="10"/>
  <c r="B377" i="10"/>
  <c r="B376" i="10"/>
  <c r="B375" i="10"/>
  <c r="B374" i="10"/>
  <c r="B371" i="10"/>
  <c r="B370" i="10"/>
  <c r="B74" i="10"/>
  <c r="B72" i="10"/>
  <c r="B71" i="10"/>
  <c r="B254" i="10"/>
  <c r="B252" i="10"/>
  <c r="B251" i="10"/>
  <c r="B250" i="10"/>
  <c r="B249" i="10"/>
  <c r="B248" i="10"/>
  <c r="B247" i="10"/>
  <c r="B246" i="10"/>
  <c r="B207" i="10"/>
  <c r="B206" i="10"/>
  <c r="B205" i="10"/>
  <c r="B203" i="10"/>
  <c r="B144" i="10"/>
  <c r="B143" i="10"/>
  <c r="B140" i="10"/>
  <c r="B139" i="10"/>
  <c r="B92" i="10"/>
  <c r="B90" i="10"/>
  <c r="B89" i="10"/>
  <c r="B86" i="10"/>
  <c r="B59" i="10"/>
  <c r="B185" i="10"/>
  <c r="B184" i="10"/>
  <c r="B183" i="10"/>
  <c r="B180" i="10"/>
  <c r="B179" i="10"/>
  <c r="B178" i="10"/>
  <c r="B177" i="10"/>
  <c r="B176" i="10"/>
  <c r="B175" i="10"/>
  <c r="B171" i="10"/>
  <c r="B170" i="10"/>
  <c r="B169" i="10"/>
  <c r="B167" i="10"/>
  <c r="B166" i="10"/>
  <c r="B165" i="10"/>
  <c r="B164" i="10"/>
  <c r="B67" i="10"/>
  <c r="B63" i="10"/>
  <c r="B201" i="10"/>
  <c r="B200" i="10"/>
  <c r="B199" i="10"/>
  <c r="B394" i="10"/>
  <c r="B393" i="10"/>
  <c r="B392" i="10"/>
  <c r="B391" i="10"/>
  <c r="B390" i="10"/>
  <c r="B289" i="10"/>
  <c r="B287" i="10"/>
  <c r="B285" i="10"/>
  <c r="B284" i="10"/>
  <c r="B283" i="10"/>
  <c r="B282" i="10"/>
  <c r="B155" i="10"/>
  <c r="B153" i="10"/>
  <c r="B152" i="10"/>
  <c r="B151" i="10"/>
  <c r="B150" i="10"/>
  <c r="B76" i="10"/>
  <c r="B75" i="10"/>
  <c r="B68" i="10"/>
  <c r="B163" i="10"/>
  <c r="B162" i="10"/>
  <c r="B29" i="10"/>
  <c r="B25" i="10"/>
  <c r="B16" i="10"/>
  <c r="B13" i="10"/>
  <c r="B84" i="10"/>
  <c r="B83" i="10"/>
  <c r="B81" i="10"/>
  <c r="B80" i="10"/>
  <c r="B77" i="10"/>
  <c r="B197" i="10"/>
  <c r="B196" i="10"/>
  <c r="B193" i="10"/>
  <c r="B192" i="10"/>
  <c r="B191" i="10"/>
  <c r="B189" i="10"/>
  <c r="B188" i="10"/>
  <c r="B187" i="10"/>
  <c r="B186" i="10"/>
  <c r="B56" i="10"/>
  <c r="B55" i="10"/>
  <c r="B53" i="10"/>
  <c r="B50" i="10"/>
  <c r="B48" i="10"/>
  <c r="B45" i="10"/>
  <c r="B42" i="10"/>
  <c r="B41" i="10"/>
  <c r="B40" i="10"/>
  <c r="B38" i="10"/>
  <c r="B37" i="10"/>
  <c r="B36" i="10"/>
  <c r="B33" i="10"/>
  <c r="B14" i="10"/>
  <c r="B15" i="10"/>
  <c r="B17" i="10"/>
  <c r="B18" i="10"/>
  <c r="B20" i="10"/>
  <c r="B22" i="10"/>
  <c r="B23" i="10"/>
  <c r="B24" i="10"/>
  <c r="B19" i="10"/>
  <c r="B28" i="10"/>
  <c r="B30" i="10"/>
  <c r="B27" i="10"/>
  <c r="B26" i="10"/>
  <c r="B32" i="10"/>
  <c r="B34" i="10"/>
  <c r="B35" i="10"/>
  <c r="B31" i="10"/>
  <c r="B44" i="10"/>
  <c r="B46" i="10"/>
  <c r="B49" i="10"/>
  <c r="B51" i="10"/>
  <c r="B54" i="10"/>
  <c r="B21" i="10"/>
  <c r="B60" i="10"/>
  <c r="B52" i="10"/>
  <c r="B61" i="10"/>
  <c r="B39" i="10"/>
  <c r="B43" i="10"/>
  <c r="B62" i="10"/>
  <c r="B58" i="10"/>
  <c r="B65" i="10"/>
  <c r="B66" i="10"/>
  <c r="B70" i="10"/>
  <c r="B73" i="10"/>
  <c r="B79" i="10"/>
  <c r="B82" i="10"/>
  <c r="B87" i="10"/>
  <c r="B88" i="10"/>
  <c r="B91" i="10"/>
  <c r="B85" i="10"/>
  <c r="B95" i="10"/>
  <c r="B97" i="10"/>
  <c r="B100" i="10"/>
  <c r="B102" i="10"/>
  <c r="B101" i="10"/>
  <c r="B106" i="10"/>
  <c r="B107" i="10"/>
  <c r="B108" i="10"/>
  <c r="B111" i="10"/>
  <c r="B113" i="10"/>
  <c r="B115" i="10"/>
  <c r="B93" i="10"/>
  <c r="B57" i="10"/>
  <c r="B122" i="10"/>
  <c r="B128" i="10"/>
  <c r="B130" i="10"/>
  <c r="B96" i="10"/>
  <c r="B78" i="10"/>
  <c r="B137" i="10"/>
  <c r="B138" i="10"/>
  <c r="B47" i="10"/>
  <c r="B141" i="10"/>
  <c r="B142" i="10"/>
  <c r="B145" i="10"/>
  <c r="B154" i="10"/>
  <c r="B69" i="10"/>
  <c r="B156" i="10"/>
  <c r="B98" i="10"/>
  <c r="B129" i="10"/>
  <c r="B94" i="10"/>
  <c r="B161" i="10"/>
  <c r="B149" i="10"/>
  <c r="B168" i="10"/>
  <c r="B64" i="10"/>
  <c r="B172" i="10"/>
  <c r="B174" i="10"/>
  <c r="B173" i="10"/>
  <c r="B181" i="10"/>
  <c r="B182" i="10"/>
  <c r="B194" i="10"/>
  <c r="B195" i="10"/>
  <c r="B202" i="10"/>
  <c r="B190" i="10"/>
  <c r="B204" i="10"/>
  <c r="B124" i="10"/>
  <c r="B208" i="10"/>
  <c r="B209" i="10"/>
  <c r="B213" i="10"/>
  <c r="B216" i="10"/>
  <c r="B217" i="10"/>
  <c r="B211" i="10"/>
  <c r="B219" i="10"/>
  <c r="B220" i="10"/>
  <c r="B221" i="10"/>
  <c r="B238" i="10"/>
  <c r="B240" i="10"/>
  <c r="B241" i="10"/>
  <c r="B243" i="10"/>
  <c r="B253" i="10"/>
  <c r="B198" i="10"/>
  <c r="B257" i="10"/>
  <c r="B259" i="10"/>
  <c r="B210" i="10"/>
  <c r="B268" i="10"/>
  <c r="B273" i="10"/>
  <c r="B275" i="10"/>
  <c r="B276" i="10"/>
  <c r="B280" i="10"/>
  <c r="B242" i="10"/>
  <c r="B286" i="10"/>
  <c r="B297" i="10"/>
  <c r="B298" i="10"/>
  <c r="B302" i="10"/>
  <c r="B303" i="10"/>
  <c r="B308" i="10"/>
  <c r="B311" i="10"/>
  <c r="B312" i="10"/>
  <c r="B317" i="10"/>
  <c r="B245" i="10"/>
  <c r="B324" i="10"/>
  <c r="B326" i="10"/>
  <c r="B327" i="10"/>
  <c r="B337" i="10"/>
  <c r="B338" i="10"/>
  <c r="B341" i="10"/>
  <c r="B347" i="10"/>
  <c r="B288" i="10"/>
  <c r="B355" i="10"/>
  <c r="B356" i="10"/>
  <c r="B363" i="10"/>
  <c r="B365" i="10"/>
  <c r="B366" i="10"/>
  <c r="B313" i="10"/>
  <c r="B372" i="10"/>
  <c r="B336" i="10"/>
  <c r="B373" i="10"/>
  <c r="B300" i="10"/>
  <c r="B294" i="10"/>
  <c r="B382" i="10"/>
  <c r="B384" i="10"/>
  <c r="B158" i="10"/>
  <c r="B146" i="10"/>
  <c r="B398" i="10"/>
  <c r="B405" i="10"/>
  <c r="B409" i="10"/>
  <c r="B404" i="10"/>
  <c r="B346" i="10"/>
  <c r="B386" i="10"/>
  <c r="B388" i="10"/>
  <c r="B318" i="10"/>
  <c r="B427" i="10"/>
  <c r="B429" i="10"/>
  <c r="B135" i="10"/>
  <c r="B433" i="10"/>
  <c r="B435" i="10"/>
  <c r="B438" i="10"/>
  <c r="B439" i="10"/>
  <c r="B349" i="10"/>
  <c r="B360" i="10"/>
  <c r="B441" i="10"/>
  <c r="B364" i="10"/>
  <c r="B389" i="10"/>
  <c r="B401" i="10"/>
  <c r="B445" i="10"/>
  <c r="B446" i="10"/>
  <c r="B450" i="10"/>
  <c r="B451" i="10"/>
  <c r="B423" i="10"/>
  <c r="B12" i="10"/>
  <c r="G450" i="10" l="1"/>
  <c r="G438" i="10"/>
  <c r="G426" i="10"/>
  <c r="G414" i="10"/>
  <c r="G402" i="10"/>
  <c r="G390" i="10"/>
  <c r="G378" i="10"/>
  <c r="G366" i="10"/>
  <c r="G354" i="10"/>
  <c r="G342" i="10"/>
  <c r="G330" i="10"/>
  <c r="G318" i="10"/>
  <c r="G306" i="10"/>
  <c r="G294" i="10"/>
  <c r="G282" i="10"/>
  <c r="G270" i="10"/>
  <c r="G258" i="10"/>
  <c r="G246" i="10"/>
  <c r="G234" i="10"/>
  <c r="G222" i="10"/>
  <c r="G210" i="10"/>
  <c r="G198" i="10"/>
  <c r="G186" i="10"/>
  <c r="G174" i="10"/>
  <c r="G162" i="10"/>
  <c r="G150" i="10"/>
  <c r="G138" i="10"/>
  <c r="G126" i="10"/>
  <c r="G114" i="10"/>
  <c r="G102" i="10"/>
  <c r="G90" i="10"/>
  <c r="G78" i="10"/>
  <c r="G66" i="10"/>
  <c r="G54" i="10"/>
  <c r="G42" i="10"/>
  <c r="G30" i="10"/>
  <c r="G18" i="10"/>
  <c r="G447" i="10"/>
  <c r="G435" i="10"/>
  <c r="G423" i="10"/>
  <c r="G411" i="10"/>
  <c r="G399" i="10"/>
  <c r="G387" i="10"/>
  <c r="G375" i="10"/>
  <c r="G363" i="10"/>
  <c r="G351" i="10"/>
  <c r="G339" i="10"/>
  <c r="G327" i="10"/>
  <c r="G315" i="10"/>
  <c r="G303" i="10"/>
  <c r="G291" i="10"/>
  <c r="G279" i="10"/>
  <c r="G267" i="10"/>
  <c r="G255" i="10"/>
  <c r="G243" i="10"/>
  <c r="G231" i="10"/>
  <c r="G219" i="10"/>
  <c r="G207" i="10"/>
  <c r="G195" i="10"/>
  <c r="G183" i="10"/>
  <c r="G171" i="10"/>
  <c r="G159" i="10"/>
  <c r="G147" i="10"/>
  <c r="G135" i="10"/>
  <c r="G123" i="10"/>
  <c r="G111" i="10"/>
  <c r="G99" i="10"/>
  <c r="G87" i="10"/>
  <c r="G75" i="10"/>
  <c r="G63" i="10"/>
  <c r="G51" i="10"/>
  <c r="G39" i="10"/>
  <c r="G27" i="10"/>
  <c r="G15" i="10"/>
  <c r="G446" i="10"/>
  <c r="G434" i="10"/>
  <c r="G422" i="10"/>
  <c r="G410" i="10"/>
  <c r="G398" i="10"/>
  <c r="G386" i="10"/>
  <c r="G374" i="10"/>
  <c r="G362" i="10"/>
  <c r="G350" i="10"/>
  <c r="G338" i="10"/>
  <c r="G326" i="10"/>
  <c r="G314" i="10"/>
  <c r="G302" i="10"/>
  <c r="G290" i="10"/>
  <c r="G278" i="10"/>
  <c r="G266" i="10"/>
  <c r="G254" i="10"/>
  <c r="G242" i="10"/>
  <c r="G230" i="10"/>
  <c r="G218" i="10"/>
  <c r="G206" i="10"/>
  <c r="G194" i="10"/>
  <c r="G182" i="10"/>
  <c r="G170" i="10"/>
  <c r="G158" i="10"/>
  <c r="G146" i="10"/>
  <c r="G134" i="10"/>
  <c r="G122" i="10"/>
  <c r="G110" i="10"/>
  <c r="G98" i="10"/>
  <c r="G86" i="10"/>
  <c r="G74" i="10"/>
  <c r="G62" i="10"/>
  <c r="G50" i="10"/>
  <c r="G38" i="10"/>
  <c r="G26" i="10"/>
  <c r="G14" i="10"/>
  <c r="G445" i="10"/>
  <c r="G433" i="10"/>
  <c r="G421" i="10"/>
  <c r="G409" i="10"/>
  <c r="G397" i="10"/>
  <c r="G385" i="10"/>
  <c r="G373" i="10"/>
  <c r="G361" i="10"/>
  <c r="G349" i="10"/>
  <c r="G337" i="10"/>
  <c r="G325" i="10"/>
  <c r="G313" i="10"/>
  <c r="G301" i="10"/>
  <c r="G289" i="10"/>
  <c r="G277" i="10"/>
  <c r="G265" i="10"/>
  <c r="G253" i="10"/>
  <c r="G241" i="10"/>
  <c r="G229" i="10"/>
  <c r="G217" i="10"/>
  <c r="G205" i="10"/>
  <c r="G193" i="10"/>
  <c r="G181" i="10"/>
  <c r="G169" i="10"/>
  <c r="G157" i="10"/>
  <c r="G145" i="10"/>
  <c r="G133" i="10"/>
  <c r="G121" i="10"/>
  <c r="G109" i="10"/>
  <c r="G97" i="10"/>
  <c r="G85" i="10"/>
  <c r="G73" i="10"/>
  <c r="G61" i="10"/>
  <c r="G49" i="10"/>
  <c r="G37" i="10"/>
  <c r="G25" i="10"/>
  <c r="G13" i="10"/>
  <c r="H13" i="10" s="1"/>
  <c r="I13" i="10" s="1"/>
  <c r="G444" i="10"/>
  <c r="G432" i="10"/>
  <c r="G420" i="10"/>
  <c r="G408" i="10"/>
  <c r="G396" i="10"/>
  <c r="G384" i="10"/>
  <c r="G372" i="10"/>
  <c r="G360" i="10"/>
  <c r="G348" i="10"/>
  <c r="G336" i="10"/>
  <c r="G324" i="10"/>
  <c r="G312" i="10"/>
  <c r="G300" i="10"/>
  <c r="G288" i="10"/>
  <c r="G276" i="10"/>
  <c r="G264" i="10"/>
  <c r="G252" i="10"/>
  <c r="G240" i="10"/>
  <c r="G228" i="10"/>
  <c r="G216" i="10"/>
  <c r="G204" i="10"/>
  <c r="G192" i="10"/>
  <c r="G180" i="10"/>
  <c r="G168" i="10"/>
  <c r="G156" i="10"/>
  <c r="G144" i="10"/>
  <c r="G132" i="10"/>
  <c r="G120" i="10"/>
  <c r="G108" i="10"/>
  <c r="G96" i="10"/>
  <c r="G84" i="10"/>
  <c r="G72" i="10"/>
  <c r="G60" i="10"/>
  <c r="G48" i="10"/>
  <c r="G36" i="10"/>
  <c r="G24" i="10"/>
  <c r="G12" i="10"/>
  <c r="G443" i="10"/>
  <c r="G431" i="10"/>
  <c r="G419" i="10"/>
  <c r="G407" i="10"/>
  <c r="G395" i="10"/>
  <c r="G383" i="10"/>
  <c r="G371" i="10"/>
  <c r="G359" i="10"/>
  <c r="G347" i="10"/>
  <c r="G335" i="10"/>
  <c r="G323" i="10"/>
  <c r="G311" i="10"/>
  <c r="G299" i="10"/>
  <c r="G287" i="10"/>
  <c r="G275" i="10"/>
  <c r="G263" i="10"/>
  <c r="G251" i="10"/>
  <c r="G239" i="10"/>
  <c r="G227" i="10"/>
  <c r="G215" i="10"/>
  <c r="G203" i="10"/>
  <c r="G191" i="10"/>
  <c r="G179" i="10"/>
  <c r="G167" i="10"/>
  <c r="G155" i="10"/>
  <c r="G143" i="10"/>
  <c r="G131" i="10"/>
  <c r="G119" i="10"/>
  <c r="G107" i="10"/>
  <c r="G95" i="10"/>
  <c r="G83" i="10"/>
  <c r="G71" i="10"/>
  <c r="G59" i="10"/>
  <c r="G47" i="10"/>
  <c r="G35" i="10"/>
  <c r="G23" i="10"/>
  <c r="G454" i="10"/>
  <c r="G442" i="10"/>
  <c r="G430" i="10"/>
  <c r="G418" i="10"/>
  <c r="G406" i="10"/>
  <c r="G394" i="10"/>
  <c r="G382" i="10"/>
  <c r="G370" i="10"/>
  <c r="G358" i="10"/>
  <c r="G346" i="10"/>
  <c r="G334" i="10"/>
  <c r="G322" i="10"/>
  <c r="G310" i="10"/>
  <c r="G298" i="10"/>
  <c r="G286" i="10"/>
  <c r="G274" i="10"/>
  <c r="G262" i="10"/>
  <c r="G250" i="10"/>
  <c r="G238" i="10"/>
  <c r="G226" i="10"/>
  <c r="G214" i="10"/>
  <c r="G202" i="10"/>
  <c r="G190" i="10"/>
  <c r="G178" i="10"/>
  <c r="G166" i="10"/>
  <c r="G154" i="10"/>
  <c r="G142" i="10"/>
  <c r="G130" i="10"/>
  <c r="G118" i="10"/>
  <c r="G106" i="10"/>
  <c r="G94" i="10"/>
  <c r="G82" i="10"/>
  <c r="G70" i="10"/>
  <c r="G58" i="10"/>
  <c r="G46" i="10"/>
  <c r="G34" i="10"/>
  <c r="G22" i="10"/>
  <c r="G453" i="10"/>
  <c r="G441" i="10"/>
  <c r="G429" i="10"/>
  <c r="G417" i="10"/>
  <c r="G405" i="10"/>
  <c r="G393" i="10"/>
  <c r="G381" i="10"/>
  <c r="G369" i="10"/>
  <c r="G357" i="10"/>
  <c r="G345" i="10"/>
  <c r="G333" i="10"/>
  <c r="G321" i="10"/>
  <c r="G309" i="10"/>
  <c r="G297" i="10"/>
  <c r="G285" i="10"/>
  <c r="G273" i="10"/>
  <c r="G261" i="10"/>
  <c r="G249" i="10"/>
  <c r="G237" i="10"/>
  <c r="G225" i="10"/>
  <c r="G213" i="10"/>
  <c r="G201" i="10"/>
  <c r="G189" i="10"/>
  <c r="G177" i="10"/>
  <c r="G165" i="10"/>
  <c r="G153" i="10"/>
  <c r="G141" i="10"/>
  <c r="G129" i="10"/>
  <c r="G117" i="10"/>
  <c r="G105" i="10"/>
  <c r="G93" i="10"/>
  <c r="G81" i="10"/>
  <c r="G69" i="10"/>
  <c r="G57" i="10"/>
  <c r="G45" i="10"/>
  <c r="G33" i="10"/>
  <c r="H14" i="10" l="1"/>
  <c r="H15" i="10" l="1"/>
  <c r="I14" i="10"/>
  <c r="H16" i="10" l="1"/>
  <c r="I15" i="10"/>
  <c r="H17" i="10" l="1"/>
  <c r="I16" i="10"/>
  <c r="H18" i="10" l="1"/>
  <c r="I17" i="10"/>
  <c r="H19" i="10" l="1"/>
  <c r="I18" i="10"/>
  <c r="H20" i="10" l="1"/>
  <c r="I19" i="10"/>
  <c r="H21" i="10" l="1"/>
  <c r="I20" i="10"/>
  <c r="H22" i="10" l="1"/>
  <c r="I21" i="10"/>
  <c r="H23" i="10" l="1"/>
  <c r="I22" i="10"/>
  <c r="H24" i="10" l="1"/>
  <c r="I23" i="10"/>
  <c r="H25" i="10" l="1"/>
  <c r="I24" i="10"/>
  <c r="H26" i="10" l="1"/>
  <c r="I25" i="10"/>
  <c r="H27" i="10" l="1"/>
  <c r="I26" i="10"/>
  <c r="H28" i="10" l="1"/>
  <c r="I27" i="10"/>
  <c r="H29" i="10" l="1"/>
  <c r="I28" i="10"/>
  <c r="H30" i="10" l="1"/>
  <c r="I29" i="10"/>
  <c r="H31" i="10" l="1"/>
  <c r="I30" i="10"/>
  <c r="H32" i="10" l="1"/>
  <c r="I31" i="10"/>
  <c r="H33" i="10" l="1"/>
  <c r="I32" i="10"/>
  <c r="H34" i="10" l="1"/>
  <c r="I33" i="10"/>
  <c r="H35" i="10" l="1"/>
  <c r="I34" i="10"/>
  <c r="H36" i="10" l="1"/>
  <c r="I35" i="10"/>
  <c r="H37" i="10" l="1"/>
  <c r="I36" i="10"/>
  <c r="H38" i="10" l="1"/>
  <c r="I37" i="10"/>
  <c r="H39" i="10" l="1"/>
  <c r="I38" i="10"/>
  <c r="H40" i="10" l="1"/>
  <c r="I39" i="10"/>
  <c r="H41" i="10" l="1"/>
  <c r="I40" i="10"/>
  <c r="H42" i="10" l="1"/>
  <c r="I41" i="10"/>
  <c r="H43" i="10" l="1"/>
  <c r="I42" i="10"/>
  <c r="H44" i="10" l="1"/>
  <c r="I43" i="10"/>
  <c r="H45" i="10" l="1"/>
  <c r="I44" i="10"/>
  <c r="H46" i="10" l="1"/>
  <c r="I45" i="10"/>
  <c r="H47" i="10" l="1"/>
  <c r="I46" i="10"/>
  <c r="H48" i="10" l="1"/>
  <c r="I47" i="10"/>
  <c r="H49" i="10" l="1"/>
  <c r="I48" i="10"/>
  <c r="H50" i="10" l="1"/>
  <c r="I49" i="10"/>
  <c r="H51" i="10" l="1"/>
  <c r="I50" i="10"/>
  <c r="H52" i="10" l="1"/>
  <c r="I51" i="10"/>
  <c r="H53" i="10" l="1"/>
  <c r="I52" i="10"/>
  <c r="H54" i="10" l="1"/>
  <c r="I53" i="10"/>
  <c r="H55" i="10" l="1"/>
  <c r="I54" i="10"/>
  <c r="H56" i="10" l="1"/>
  <c r="I55" i="10"/>
  <c r="H57" i="10" l="1"/>
  <c r="I56" i="10"/>
  <c r="H58" i="10" l="1"/>
  <c r="I57" i="10"/>
  <c r="H59" i="10" l="1"/>
  <c r="I58" i="10"/>
  <c r="H60" i="10" l="1"/>
  <c r="I59" i="10"/>
  <c r="H61" i="10" l="1"/>
  <c r="I60" i="10"/>
  <c r="H62" i="10" l="1"/>
  <c r="I61" i="10"/>
  <c r="H63" i="10" l="1"/>
  <c r="I62" i="10"/>
  <c r="H64" i="10" l="1"/>
  <c r="I63" i="10"/>
  <c r="H65" i="10" l="1"/>
  <c r="I64" i="10"/>
  <c r="H66" i="10" l="1"/>
  <c r="I65" i="10"/>
  <c r="H67" i="10" l="1"/>
  <c r="I66" i="10"/>
  <c r="H68" i="10" l="1"/>
  <c r="I67" i="10"/>
  <c r="H69" i="10" l="1"/>
  <c r="I68" i="10"/>
  <c r="H70" i="10" l="1"/>
  <c r="I69" i="10"/>
  <c r="H71" i="10" l="1"/>
  <c r="I70" i="10"/>
  <c r="H72" i="10" l="1"/>
  <c r="I71" i="10"/>
  <c r="H73" i="10" l="1"/>
  <c r="I72" i="10"/>
  <c r="H74" i="10" l="1"/>
  <c r="I73" i="10"/>
  <c r="H75" i="10" l="1"/>
  <c r="I74" i="10"/>
  <c r="H76" i="10" l="1"/>
  <c r="I75" i="10"/>
  <c r="H77" i="10" l="1"/>
  <c r="I76" i="10"/>
  <c r="H78" i="10" l="1"/>
  <c r="I77" i="10"/>
  <c r="H79" i="10" l="1"/>
  <c r="I78" i="10"/>
  <c r="H80" i="10" l="1"/>
  <c r="I79" i="10"/>
  <c r="H81" i="10" l="1"/>
  <c r="I80" i="10"/>
  <c r="H82" i="10" l="1"/>
  <c r="I81" i="10"/>
  <c r="H83" i="10" l="1"/>
  <c r="I82" i="10"/>
  <c r="H84" i="10" l="1"/>
  <c r="I83" i="10"/>
  <c r="H85" i="10" l="1"/>
  <c r="I84" i="10"/>
  <c r="H86" i="10" l="1"/>
  <c r="I85" i="10"/>
  <c r="H87" i="10" l="1"/>
  <c r="I86" i="10"/>
  <c r="H88" i="10" l="1"/>
  <c r="I87" i="10"/>
  <c r="H89" i="10" l="1"/>
  <c r="I88" i="10"/>
  <c r="H90" i="10" l="1"/>
  <c r="I89" i="10"/>
  <c r="H91" i="10" l="1"/>
  <c r="I90" i="10"/>
  <c r="H92" i="10" l="1"/>
  <c r="I91" i="10"/>
  <c r="H93" i="10" l="1"/>
  <c r="I92" i="10"/>
  <c r="H94" i="10" l="1"/>
  <c r="I93" i="10"/>
  <c r="H95" i="10" l="1"/>
  <c r="I94" i="10"/>
  <c r="H96" i="10" l="1"/>
  <c r="I95" i="10"/>
  <c r="H97" i="10" l="1"/>
  <c r="I96" i="10"/>
  <c r="H98" i="10" l="1"/>
  <c r="I97" i="10"/>
  <c r="H99" i="10" l="1"/>
  <c r="I98" i="10"/>
  <c r="H100" i="10" l="1"/>
  <c r="I99" i="10"/>
  <c r="H101" i="10" l="1"/>
  <c r="I100" i="10"/>
  <c r="H102" i="10" l="1"/>
  <c r="I101" i="10"/>
  <c r="H103" i="10" l="1"/>
  <c r="I102" i="10"/>
  <c r="H104" i="10" l="1"/>
  <c r="I103" i="10"/>
  <c r="H105" i="10" l="1"/>
  <c r="I104" i="10"/>
  <c r="H106" i="10" l="1"/>
  <c r="I105" i="10"/>
  <c r="H107" i="10" l="1"/>
  <c r="I106" i="10"/>
  <c r="H108" i="10" l="1"/>
  <c r="I107" i="10"/>
  <c r="H109" i="10" l="1"/>
  <c r="I108" i="10"/>
  <c r="H110" i="10" l="1"/>
  <c r="I109" i="10"/>
  <c r="H111" i="10" l="1"/>
  <c r="I110" i="10"/>
  <c r="H112" i="10" l="1"/>
  <c r="I111" i="10"/>
  <c r="H113" i="10" l="1"/>
  <c r="I112" i="10"/>
  <c r="H114" i="10" l="1"/>
  <c r="I113" i="10"/>
  <c r="H115" i="10" l="1"/>
  <c r="I114" i="10"/>
  <c r="H116" i="10" l="1"/>
  <c r="I115" i="10"/>
  <c r="H117" i="10" l="1"/>
  <c r="I116" i="10"/>
  <c r="H118" i="10" l="1"/>
  <c r="I117" i="10"/>
  <c r="H119" i="10" l="1"/>
  <c r="I118" i="10"/>
  <c r="H120" i="10" l="1"/>
  <c r="I119" i="10"/>
  <c r="H121" i="10" l="1"/>
  <c r="I120" i="10"/>
  <c r="H122" i="10" l="1"/>
  <c r="I121" i="10"/>
  <c r="H123" i="10" l="1"/>
  <c r="I122" i="10"/>
  <c r="H124" i="10" l="1"/>
  <c r="I123" i="10"/>
  <c r="H125" i="10" l="1"/>
  <c r="I124" i="10"/>
  <c r="H126" i="10" l="1"/>
  <c r="I125" i="10"/>
  <c r="H127" i="10" l="1"/>
  <c r="I126" i="10"/>
  <c r="H128" i="10" l="1"/>
  <c r="I127" i="10"/>
  <c r="H129" i="10" l="1"/>
  <c r="I128" i="10"/>
  <c r="H130" i="10" l="1"/>
  <c r="I129" i="10"/>
  <c r="H131" i="10" l="1"/>
  <c r="I130" i="10"/>
  <c r="H132" i="10" l="1"/>
  <c r="I131" i="10"/>
  <c r="H133" i="10" l="1"/>
  <c r="I132" i="10"/>
  <c r="H134" i="10" l="1"/>
  <c r="I133" i="10"/>
  <c r="H135" i="10" l="1"/>
  <c r="I134" i="10"/>
  <c r="H136" i="10" l="1"/>
  <c r="I135" i="10"/>
  <c r="H137" i="10" l="1"/>
  <c r="I136" i="10"/>
  <c r="H138" i="10" l="1"/>
  <c r="I137" i="10"/>
  <c r="H139" i="10" l="1"/>
  <c r="I138" i="10"/>
  <c r="H140" i="10" l="1"/>
  <c r="I139" i="10"/>
  <c r="H141" i="10" l="1"/>
  <c r="I140" i="10"/>
  <c r="H142" i="10" l="1"/>
  <c r="I141" i="10"/>
  <c r="H143" i="10" l="1"/>
  <c r="I142" i="10"/>
  <c r="H144" i="10" l="1"/>
  <c r="I143" i="10"/>
  <c r="H145" i="10" l="1"/>
  <c r="I144" i="10"/>
  <c r="H146" i="10" l="1"/>
  <c r="I145" i="10"/>
  <c r="H147" i="10" l="1"/>
  <c r="I146" i="10"/>
  <c r="H148" i="10" l="1"/>
  <c r="I147" i="10"/>
  <c r="H149" i="10" l="1"/>
  <c r="I148" i="10"/>
  <c r="H150" i="10" l="1"/>
  <c r="I149" i="10"/>
  <c r="H151" i="10" l="1"/>
  <c r="I150" i="10"/>
  <c r="H152" i="10" l="1"/>
  <c r="I151" i="10"/>
  <c r="H153" i="10" l="1"/>
  <c r="I152" i="10"/>
  <c r="H154" i="10" l="1"/>
  <c r="I153" i="10"/>
  <c r="H155" i="10" l="1"/>
  <c r="I154" i="10"/>
  <c r="H156" i="10" l="1"/>
  <c r="I155" i="10"/>
  <c r="H157" i="10" l="1"/>
  <c r="I156" i="10"/>
  <c r="H158" i="10" l="1"/>
  <c r="I157" i="10"/>
  <c r="H159" i="10" l="1"/>
  <c r="I158" i="10"/>
  <c r="H160" i="10" l="1"/>
  <c r="I159" i="10"/>
  <c r="H161" i="10" l="1"/>
  <c r="I160" i="10"/>
  <c r="H162" i="10" l="1"/>
  <c r="I161" i="10"/>
  <c r="H163" i="10" l="1"/>
  <c r="I162" i="10"/>
  <c r="H164" i="10" l="1"/>
  <c r="I163" i="10"/>
  <c r="H165" i="10" l="1"/>
  <c r="I164" i="10"/>
  <c r="H166" i="10" l="1"/>
  <c r="I165" i="10"/>
  <c r="H167" i="10" l="1"/>
  <c r="I166" i="10"/>
  <c r="H168" i="10" l="1"/>
  <c r="I167" i="10"/>
  <c r="H169" i="10" l="1"/>
  <c r="I168" i="10"/>
  <c r="H170" i="10" l="1"/>
  <c r="I169" i="10"/>
  <c r="H171" i="10" l="1"/>
  <c r="I170" i="10"/>
  <c r="H172" i="10" l="1"/>
  <c r="I171" i="10"/>
  <c r="H173" i="10" l="1"/>
  <c r="I172" i="10"/>
  <c r="H174" i="10" l="1"/>
  <c r="I173" i="10"/>
  <c r="H175" i="10" l="1"/>
  <c r="I174" i="10"/>
  <c r="H176" i="10" l="1"/>
  <c r="I175" i="10"/>
  <c r="H177" i="10" l="1"/>
  <c r="I176" i="10"/>
  <c r="H178" i="10" l="1"/>
  <c r="I177" i="10"/>
  <c r="H179" i="10" l="1"/>
  <c r="I178" i="10"/>
  <c r="H180" i="10" l="1"/>
  <c r="I179" i="10"/>
  <c r="H181" i="10" l="1"/>
  <c r="I180" i="10"/>
  <c r="H182" i="10" l="1"/>
  <c r="I181" i="10"/>
  <c r="H183" i="10" l="1"/>
  <c r="I182" i="10"/>
  <c r="H184" i="10" l="1"/>
  <c r="I183" i="10"/>
  <c r="H185" i="10" l="1"/>
  <c r="I184" i="10"/>
  <c r="H186" i="10" l="1"/>
  <c r="I185" i="10"/>
  <c r="H187" i="10" l="1"/>
  <c r="I186" i="10"/>
  <c r="H188" i="10" l="1"/>
  <c r="I187" i="10"/>
  <c r="H189" i="10" l="1"/>
  <c r="I188" i="10"/>
  <c r="H190" i="10" l="1"/>
  <c r="I189" i="10"/>
  <c r="H191" i="10" l="1"/>
  <c r="I190" i="10"/>
  <c r="H192" i="10" l="1"/>
  <c r="I191" i="10"/>
  <c r="H193" i="10" l="1"/>
  <c r="I192" i="10"/>
  <c r="H194" i="10" l="1"/>
  <c r="I193" i="10"/>
  <c r="H195" i="10" l="1"/>
  <c r="I194" i="10"/>
  <c r="H196" i="10" l="1"/>
  <c r="I195" i="10"/>
  <c r="H197" i="10" l="1"/>
  <c r="I196" i="10"/>
  <c r="H198" i="10" l="1"/>
  <c r="I197" i="10"/>
  <c r="H199" i="10" l="1"/>
  <c r="I198" i="10"/>
  <c r="H200" i="10" l="1"/>
  <c r="I199" i="10"/>
  <c r="H201" i="10" l="1"/>
  <c r="I200" i="10"/>
  <c r="H202" i="10" l="1"/>
  <c r="I201" i="10"/>
  <c r="H203" i="10" l="1"/>
  <c r="I202" i="10"/>
  <c r="H204" i="10" l="1"/>
  <c r="I203" i="10"/>
  <c r="H205" i="10" l="1"/>
  <c r="I204" i="10"/>
  <c r="H206" i="10" l="1"/>
  <c r="I205" i="10"/>
  <c r="H207" i="10" l="1"/>
  <c r="I206" i="10"/>
  <c r="H208" i="10" l="1"/>
  <c r="I207" i="10"/>
  <c r="H209" i="10" l="1"/>
  <c r="I208" i="10"/>
  <c r="H210" i="10" l="1"/>
  <c r="I209" i="10"/>
  <c r="H211" i="10" l="1"/>
  <c r="I210" i="10"/>
  <c r="H212" i="10" l="1"/>
  <c r="I211" i="10"/>
  <c r="H213" i="10" l="1"/>
  <c r="I212" i="10"/>
  <c r="H214" i="10" l="1"/>
  <c r="I213" i="10"/>
  <c r="H215" i="10" l="1"/>
  <c r="I214" i="10"/>
  <c r="H216" i="10" l="1"/>
  <c r="I215" i="10"/>
  <c r="H217" i="10" l="1"/>
  <c r="I216" i="10"/>
  <c r="H218" i="10" l="1"/>
  <c r="I217" i="10"/>
  <c r="H219" i="10" l="1"/>
  <c r="I218" i="10"/>
  <c r="H220" i="10" l="1"/>
  <c r="I219" i="10"/>
  <c r="H221" i="10" l="1"/>
  <c r="I220" i="10"/>
  <c r="H222" i="10" l="1"/>
  <c r="I221" i="10"/>
  <c r="H223" i="10" l="1"/>
  <c r="I222" i="10"/>
  <c r="H224" i="10" l="1"/>
  <c r="I223" i="10"/>
  <c r="H225" i="10" l="1"/>
  <c r="I224" i="10"/>
  <c r="H226" i="10" l="1"/>
  <c r="I225" i="10"/>
  <c r="H227" i="10" l="1"/>
  <c r="I226" i="10"/>
  <c r="H228" i="10" l="1"/>
  <c r="I227" i="10"/>
  <c r="H229" i="10" l="1"/>
  <c r="I228" i="10"/>
  <c r="H230" i="10" l="1"/>
  <c r="I229" i="10"/>
  <c r="H231" i="10" l="1"/>
  <c r="I230" i="10"/>
  <c r="H232" i="10" l="1"/>
  <c r="I231" i="10"/>
  <c r="H233" i="10" l="1"/>
  <c r="I232" i="10"/>
  <c r="H234" i="10" l="1"/>
  <c r="I233" i="10"/>
  <c r="H235" i="10" l="1"/>
  <c r="I234" i="10"/>
  <c r="H236" i="10" l="1"/>
  <c r="I235" i="10"/>
  <c r="H237" i="10" l="1"/>
  <c r="I236" i="10"/>
  <c r="H238" i="10" l="1"/>
  <c r="I237" i="10"/>
  <c r="H239" i="10" l="1"/>
  <c r="I238" i="10"/>
  <c r="H240" i="10" l="1"/>
  <c r="I239" i="10"/>
  <c r="H241" i="10" l="1"/>
  <c r="I240" i="10"/>
  <c r="H242" i="10" l="1"/>
  <c r="I241" i="10"/>
  <c r="H243" i="10" l="1"/>
  <c r="I242" i="10"/>
  <c r="H244" i="10" l="1"/>
  <c r="I243" i="10"/>
  <c r="H245" i="10" l="1"/>
  <c r="I244" i="10"/>
  <c r="H246" i="10" l="1"/>
  <c r="I245" i="10"/>
  <c r="H247" i="10" l="1"/>
  <c r="I246" i="10"/>
  <c r="H248" i="10" l="1"/>
  <c r="I247" i="10"/>
  <c r="H249" i="10" l="1"/>
  <c r="I248" i="10"/>
  <c r="H250" i="10" l="1"/>
  <c r="I249" i="10"/>
  <c r="H251" i="10" l="1"/>
  <c r="I250" i="10"/>
  <c r="H252" i="10" l="1"/>
  <c r="I251" i="10"/>
  <c r="H253" i="10" l="1"/>
  <c r="I252" i="10"/>
  <c r="H254" i="10" l="1"/>
  <c r="I253" i="10"/>
  <c r="H255" i="10" l="1"/>
  <c r="I254" i="10"/>
  <c r="H256" i="10" l="1"/>
  <c r="I255" i="10"/>
  <c r="H257" i="10" l="1"/>
  <c r="I256" i="10"/>
  <c r="H258" i="10" l="1"/>
  <c r="I257" i="10"/>
  <c r="H259" i="10" l="1"/>
  <c r="I258" i="10"/>
  <c r="H260" i="10" l="1"/>
  <c r="I259" i="10"/>
  <c r="H261" i="10" l="1"/>
  <c r="I260" i="10"/>
  <c r="H262" i="10" l="1"/>
  <c r="I261" i="10"/>
  <c r="H263" i="10" l="1"/>
  <c r="I262" i="10"/>
  <c r="H264" i="10" l="1"/>
  <c r="I263" i="10"/>
  <c r="H265" i="10" l="1"/>
  <c r="I264" i="10"/>
  <c r="H266" i="10" l="1"/>
  <c r="I265" i="10"/>
  <c r="H267" i="10" l="1"/>
  <c r="I266" i="10"/>
  <c r="H268" i="10" l="1"/>
  <c r="I267" i="10"/>
  <c r="H269" i="10" l="1"/>
  <c r="I268" i="10"/>
  <c r="H270" i="10" l="1"/>
  <c r="I269" i="10"/>
  <c r="H271" i="10" l="1"/>
  <c r="I270" i="10"/>
  <c r="H272" i="10" l="1"/>
  <c r="I271" i="10"/>
  <c r="H273" i="10" l="1"/>
  <c r="I272" i="10"/>
  <c r="H274" i="10" l="1"/>
  <c r="I273" i="10"/>
  <c r="H275" i="10" l="1"/>
  <c r="I274" i="10"/>
  <c r="H276" i="10" l="1"/>
  <c r="I275" i="10"/>
  <c r="H277" i="10" l="1"/>
  <c r="I276" i="10"/>
  <c r="H278" i="10" l="1"/>
  <c r="I277" i="10"/>
  <c r="H279" i="10" l="1"/>
  <c r="I278" i="10"/>
  <c r="H280" i="10" l="1"/>
  <c r="I279" i="10"/>
  <c r="H281" i="10" l="1"/>
  <c r="I280" i="10"/>
  <c r="H282" i="10" l="1"/>
  <c r="I281" i="10"/>
  <c r="H283" i="10" l="1"/>
  <c r="I282" i="10"/>
  <c r="H284" i="10" l="1"/>
  <c r="I283" i="10"/>
  <c r="H285" i="10" l="1"/>
  <c r="I284" i="10"/>
  <c r="H286" i="10" l="1"/>
  <c r="I285" i="10"/>
  <c r="H287" i="10" l="1"/>
  <c r="I286" i="10"/>
  <c r="H288" i="10" l="1"/>
  <c r="I287" i="10"/>
  <c r="H289" i="10" l="1"/>
  <c r="I288" i="10"/>
  <c r="H290" i="10" l="1"/>
  <c r="I289" i="10"/>
  <c r="H291" i="10" l="1"/>
  <c r="I290" i="10"/>
  <c r="H292" i="10" l="1"/>
  <c r="I291" i="10"/>
  <c r="H293" i="10" l="1"/>
  <c r="I292" i="10"/>
  <c r="H294" i="10" l="1"/>
  <c r="I293" i="10"/>
  <c r="H295" i="10" l="1"/>
  <c r="I294" i="10"/>
  <c r="H296" i="10" l="1"/>
  <c r="I295" i="10"/>
  <c r="H297" i="10" l="1"/>
  <c r="I296" i="10"/>
  <c r="H298" i="10" l="1"/>
  <c r="I297" i="10"/>
  <c r="H299" i="10" l="1"/>
  <c r="I298" i="10"/>
  <c r="H300" i="10" l="1"/>
  <c r="I299" i="10"/>
  <c r="H301" i="10" l="1"/>
  <c r="I300" i="10"/>
  <c r="H302" i="10" l="1"/>
  <c r="I301" i="10"/>
  <c r="H303" i="10" l="1"/>
  <c r="I302" i="10"/>
  <c r="H304" i="10" l="1"/>
  <c r="I303" i="10"/>
  <c r="H305" i="10" l="1"/>
  <c r="I304" i="10"/>
  <c r="H306" i="10" l="1"/>
  <c r="I305" i="10"/>
  <c r="H307" i="10" l="1"/>
  <c r="I306" i="10"/>
  <c r="H308" i="10" l="1"/>
  <c r="I307" i="10"/>
  <c r="H309" i="10" l="1"/>
  <c r="I308" i="10"/>
  <c r="H310" i="10" l="1"/>
  <c r="I309" i="10"/>
  <c r="H311" i="10" l="1"/>
  <c r="I310" i="10"/>
  <c r="H312" i="10" l="1"/>
  <c r="I311" i="10"/>
  <c r="H313" i="10" l="1"/>
  <c r="I312" i="10"/>
  <c r="H314" i="10" l="1"/>
  <c r="I313" i="10"/>
  <c r="H315" i="10" l="1"/>
  <c r="I314" i="10"/>
  <c r="H316" i="10" l="1"/>
  <c r="I315" i="10"/>
  <c r="H317" i="10" l="1"/>
  <c r="I316" i="10"/>
  <c r="H318" i="10" l="1"/>
  <c r="I317" i="10"/>
  <c r="H319" i="10" l="1"/>
  <c r="I318" i="10"/>
  <c r="H320" i="10" l="1"/>
  <c r="I319" i="10"/>
  <c r="H321" i="10" l="1"/>
  <c r="I320" i="10"/>
  <c r="H322" i="10" l="1"/>
  <c r="I321" i="10"/>
  <c r="H323" i="10" l="1"/>
  <c r="I322" i="10"/>
  <c r="H324" i="10" l="1"/>
  <c r="I323" i="10"/>
  <c r="H325" i="10" l="1"/>
  <c r="I324" i="10"/>
  <c r="H326" i="10" l="1"/>
  <c r="I325" i="10"/>
  <c r="H327" i="10" l="1"/>
  <c r="I326" i="10"/>
  <c r="H328" i="10" l="1"/>
  <c r="I327" i="10"/>
  <c r="H329" i="10" l="1"/>
  <c r="I328" i="10"/>
  <c r="H330" i="10" l="1"/>
  <c r="I329" i="10"/>
  <c r="H331" i="10" l="1"/>
  <c r="I330" i="10"/>
  <c r="H332" i="10" l="1"/>
  <c r="I331" i="10"/>
  <c r="H333" i="10" l="1"/>
  <c r="I332" i="10"/>
  <c r="H334" i="10" l="1"/>
  <c r="I333" i="10"/>
  <c r="H335" i="10" l="1"/>
  <c r="I334" i="10"/>
  <c r="H336" i="10" l="1"/>
  <c r="I335" i="10"/>
  <c r="H337" i="10" l="1"/>
  <c r="I336" i="10"/>
  <c r="H338" i="10" l="1"/>
  <c r="I337" i="10"/>
  <c r="H339" i="10" l="1"/>
  <c r="I338" i="10"/>
  <c r="H340" i="10" l="1"/>
  <c r="I339" i="10"/>
  <c r="H341" i="10" l="1"/>
  <c r="I340" i="10"/>
  <c r="H342" i="10" l="1"/>
  <c r="I341" i="10"/>
  <c r="H343" i="10" l="1"/>
  <c r="I342" i="10"/>
  <c r="H344" i="10" l="1"/>
  <c r="I343" i="10"/>
  <c r="H345" i="10" l="1"/>
  <c r="I344" i="10"/>
  <c r="H346" i="10" l="1"/>
  <c r="I345" i="10"/>
  <c r="H347" i="10" l="1"/>
  <c r="I346" i="10"/>
  <c r="H348" i="10" l="1"/>
  <c r="I347" i="10"/>
  <c r="H349" i="10" l="1"/>
  <c r="I348" i="10"/>
  <c r="H350" i="10" l="1"/>
  <c r="I349" i="10"/>
  <c r="H351" i="10" l="1"/>
  <c r="I350" i="10"/>
  <c r="H352" i="10" l="1"/>
  <c r="I351" i="10"/>
  <c r="H353" i="10" l="1"/>
  <c r="I352" i="10"/>
  <c r="H354" i="10" l="1"/>
  <c r="I353" i="10"/>
  <c r="H355" i="10" l="1"/>
  <c r="I354" i="10"/>
  <c r="H356" i="10" l="1"/>
  <c r="I355" i="10"/>
  <c r="H357" i="10" l="1"/>
  <c r="I356" i="10"/>
  <c r="H358" i="10" l="1"/>
  <c r="I357" i="10"/>
  <c r="H359" i="10" l="1"/>
  <c r="I358" i="10"/>
  <c r="H360" i="10" l="1"/>
  <c r="I359" i="10"/>
  <c r="H361" i="10" l="1"/>
  <c r="I360" i="10"/>
  <c r="H362" i="10" l="1"/>
  <c r="I361" i="10"/>
  <c r="H363" i="10" l="1"/>
  <c r="I362" i="10"/>
  <c r="H364" i="10" l="1"/>
  <c r="I363" i="10"/>
  <c r="H365" i="10" l="1"/>
  <c r="I364" i="10"/>
  <c r="H366" i="10" l="1"/>
  <c r="I365" i="10"/>
  <c r="H367" i="10" l="1"/>
  <c r="I366" i="10"/>
  <c r="H368" i="10" l="1"/>
  <c r="I367" i="10"/>
  <c r="H369" i="10" l="1"/>
  <c r="I368" i="10"/>
  <c r="H370" i="10" l="1"/>
  <c r="I369" i="10"/>
  <c r="H371" i="10" l="1"/>
  <c r="I370" i="10"/>
  <c r="H372" i="10" l="1"/>
  <c r="I371" i="10"/>
  <c r="H373" i="10" l="1"/>
  <c r="I372" i="10"/>
  <c r="H374" i="10" l="1"/>
  <c r="I373" i="10"/>
  <c r="H375" i="10" l="1"/>
  <c r="I374" i="10"/>
  <c r="H376" i="10" l="1"/>
  <c r="I375" i="10"/>
  <c r="H377" i="10" l="1"/>
  <c r="I376" i="10"/>
  <c r="H378" i="10" l="1"/>
  <c r="I377" i="10"/>
  <c r="H379" i="10" l="1"/>
  <c r="I378" i="10"/>
  <c r="H380" i="10" l="1"/>
  <c r="I379" i="10"/>
  <c r="H381" i="10" l="1"/>
  <c r="I380" i="10"/>
  <c r="H382" i="10" l="1"/>
  <c r="I381" i="10"/>
  <c r="H383" i="10" l="1"/>
  <c r="I382" i="10"/>
  <c r="H384" i="10" l="1"/>
  <c r="I383" i="10"/>
  <c r="H385" i="10" l="1"/>
  <c r="I384" i="10"/>
  <c r="H386" i="10" l="1"/>
  <c r="I385" i="10"/>
  <c r="H387" i="10" l="1"/>
  <c r="I386" i="10"/>
  <c r="H388" i="10" l="1"/>
  <c r="I387" i="10"/>
  <c r="H389" i="10" l="1"/>
  <c r="I388" i="10"/>
  <c r="H390" i="10" l="1"/>
  <c r="I389" i="10"/>
  <c r="H391" i="10" l="1"/>
  <c r="I390" i="10"/>
  <c r="H392" i="10" l="1"/>
  <c r="I391" i="10"/>
  <c r="H393" i="10" l="1"/>
  <c r="I392" i="10"/>
  <c r="H394" i="10" l="1"/>
  <c r="I393" i="10"/>
  <c r="H395" i="10" l="1"/>
  <c r="I394" i="10"/>
  <c r="H396" i="10" l="1"/>
  <c r="I395" i="10"/>
  <c r="H397" i="10" l="1"/>
  <c r="I396" i="10"/>
  <c r="H398" i="10" l="1"/>
  <c r="I397" i="10"/>
  <c r="H399" i="10" l="1"/>
  <c r="I398" i="10"/>
  <c r="H400" i="10" l="1"/>
  <c r="I399" i="10"/>
  <c r="H401" i="10" l="1"/>
  <c r="I400" i="10"/>
  <c r="H402" i="10" l="1"/>
  <c r="I401" i="10"/>
  <c r="H403" i="10" l="1"/>
  <c r="I402" i="10"/>
  <c r="H404" i="10" l="1"/>
  <c r="I403" i="10"/>
  <c r="H405" i="10" l="1"/>
  <c r="I404" i="10"/>
  <c r="H406" i="10" l="1"/>
  <c r="I405" i="10"/>
  <c r="H407" i="10" l="1"/>
  <c r="I406" i="10"/>
  <c r="H408" i="10" l="1"/>
  <c r="I407" i="10"/>
  <c r="H409" i="10" l="1"/>
  <c r="I408" i="10"/>
  <c r="H410" i="10" l="1"/>
  <c r="I409" i="10"/>
  <c r="H411" i="10" l="1"/>
  <c r="I410" i="10"/>
  <c r="H412" i="10" l="1"/>
  <c r="I411" i="10"/>
  <c r="H413" i="10" l="1"/>
  <c r="I412" i="10"/>
  <c r="H414" i="10" l="1"/>
  <c r="I413" i="10"/>
  <c r="H415" i="10" l="1"/>
  <c r="I414" i="10"/>
  <c r="H416" i="10" l="1"/>
  <c r="I415" i="10"/>
  <c r="H417" i="10" l="1"/>
  <c r="I416" i="10"/>
  <c r="H418" i="10" l="1"/>
  <c r="I417" i="10"/>
  <c r="H419" i="10" l="1"/>
  <c r="I418" i="10"/>
  <c r="H420" i="10" l="1"/>
  <c r="I419" i="10"/>
  <c r="H421" i="10" l="1"/>
  <c r="I420" i="10"/>
  <c r="H422" i="10" l="1"/>
  <c r="I421" i="10"/>
  <c r="H423" i="10" l="1"/>
  <c r="I422" i="10"/>
  <c r="H424" i="10" l="1"/>
  <c r="I423" i="10"/>
  <c r="H425" i="10" l="1"/>
  <c r="I424" i="10"/>
  <c r="H426" i="10" l="1"/>
  <c r="I425" i="10"/>
  <c r="H427" i="10" l="1"/>
  <c r="I426" i="10"/>
  <c r="H428" i="10" l="1"/>
  <c r="I427" i="10"/>
  <c r="H429" i="10" l="1"/>
  <c r="I428" i="10"/>
  <c r="H430" i="10" l="1"/>
  <c r="I429" i="10"/>
  <c r="H431" i="10" l="1"/>
  <c r="I430" i="10"/>
  <c r="H432" i="10" l="1"/>
  <c r="I431" i="10"/>
  <c r="H433" i="10" l="1"/>
  <c r="I432" i="10"/>
  <c r="H434" i="10" l="1"/>
  <c r="I433" i="10"/>
  <c r="H435" i="10" l="1"/>
  <c r="I434" i="10"/>
  <c r="H436" i="10" l="1"/>
  <c r="I435" i="10"/>
  <c r="H437" i="10" l="1"/>
  <c r="I436" i="10"/>
  <c r="H438" i="10" l="1"/>
  <c r="I437" i="10"/>
  <c r="H439" i="10" l="1"/>
  <c r="I438" i="10"/>
  <c r="H440" i="10" l="1"/>
  <c r="I439" i="10"/>
  <c r="H441" i="10" l="1"/>
  <c r="I440" i="10"/>
  <c r="H442" i="10" l="1"/>
  <c r="I441" i="10"/>
  <c r="H443" i="10" l="1"/>
  <c r="I442" i="10"/>
  <c r="H444" i="10" l="1"/>
  <c r="I443" i="10"/>
  <c r="H445" i="10" l="1"/>
  <c r="I444" i="10"/>
  <c r="H446" i="10" l="1"/>
  <c r="I445" i="10"/>
  <c r="H447" i="10" l="1"/>
  <c r="I446" i="10"/>
  <c r="H448" i="10" l="1"/>
  <c r="I447" i="10"/>
  <c r="H449" i="10" l="1"/>
  <c r="I448" i="10"/>
  <c r="H450" i="10" l="1"/>
  <c r="I449" i="10"/>
  <c r="H451" i="10" l="1"/>
  <c r="I450" i="10"/>
  <c r="H452" i="10" l="1"/>
  <c r="I451" i="10"/>
  <c r="H453" i="10" l="1"/>
  <c r="I452" i="10"/>
  <c r="H454" i="10" l="1"/>
  <c r="I454" i="10" s="1"/>
  <c r="I453" i="1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94B65EC-801C-4AFF-9FD9-356FDB3AE6C7}" keepAlive="1" name="Consulta - Acrescentar1" description="Conexão com a consulta 'Acrescentar1' na pasta de trabalho." type="5" refreshedVersion="0" background="1">
    <dbPr connection="Provider=Microsoft.Mashup.OleDb.1;Data Source=$Workbook$;Location=Acrescentar1;Extended Properties=&quot;&quot;" command="SELECT * FROM [Acrescentar1]"/>
  </connection>
  <connection id="2" xr16:uid="{F8446E80-D3D7-4A5D-8482-4390270DE288}" keepAlive="1" name="Consulta - IMPLANTAÇÃO SERVIÇOS" description="Conexão com a consulta 'IMPLANTAÇÃO SERVIÇOS' na pasta de trabalho." type="5" refreshedVersion="0" background="1">
    <dbPr connection="Provider=Microsoft.Mashup.OleDb.1;Data Source=$Workbook$;Location=&quot;IMPLANTAÇÃO SERVIÇOS&quot;;Extended Properties=&quot;&quot;" command="SELECT * FROM [IMPLANTAÇÃO SERVIÇOS]"/>
  </connection>
  <connection id="3" xr16:uid="{2A70D2D9-D711-41C2-B45E-B422074C1FD7}" keepAlive="1" name="Consulta - Mesclar1" description="Conexão com a consulta 'Mesclar1' na pasta de trabalho." type="5" refreshedVersion="0" background="1">
    <dbPr connection="Provider=Microsoft.Mashup.OleDb.1;Data Source=$Workbook$;Location=Mesclar1;Extended Properties=&quot;&quot;" command="SELECT * FROM [Mesclar1]"/>
  </connection>
  <connection id="4" xr16:uid="{3A4CFD9C-AA03-495B-9FF0-464BF26C4899}" keepAlive="1" name="Consulta - Relatório" description="Conexão com a consulta 'Relatório' na pasta de trabalho." type="5" refreshedVersion="0" background="1">
    <dbPr connection="Provider=Microsoft.Mashup.OleDb.1;Data Source=$Workbook$;Location=Relatório;Extended Properties=&quot;&quot;" command="SELECT * FROM [Relatório]"/>
  </connection>
</connections>
</file>

<file path=xl/sharedStrings.xml><?xml version="1.0" encoding="utf-8"?>
<sst xmlns="http://schemas.openxmlformats.org/spreadsheetml/2006/main" count="1292" uniqueCount="619">
  <si>
    <t>Cód. Auxiliar</t>
  </si>
  <si>
    <t>Serviço</t>
  </si>
  <si>
    <t>Unidade</t>
  </si>
  <si>
    <t>Quantidade</t>
  </si>
  <si>
    <t>Unitário</t>
  </si>
  <si>
    <t>Total</t>
  </si>
  <si>
    <t>%</t>
  </si>
  <si>
    <t>MESTRE DE OBRA - (OBRAS CIVIS)</t>
  </si>
  <si>
    <t xml:space="preserve">mes   </t>
  </si>
  <si>
    <t>CANTINA - (OBRAS CIVIS)</t>
  </si>
  <si>
    <t xml:space="preserve">RE    </t>
  </si>
  <si>
    <t>VIGIA DE OBRAS - (NOTURNO  E NO SÁBADO/DOMINGO DIURNO) - O.C.</t>
  </si>
  <si>
    <t>ENGENHEIRO - (OBRAS CIVIS)</t>
  </si>
  <si>
    <t>APONTARIFE - (OBRAS CIVIS)</t>
  </si>
  <si>
    <t>TRANSPORTE DE MATERIAIS/EQUIPAMENTOS/OUTROS ( INCLUSIVE OS DA MOBILIZAÇÃO E DESMOBILIZAÇÃO ) - CAMINHÃO CARROCERIA MADEIRA 15 T ( INCLUSO NO VALOR O RETORNO )</t>
  </si>
  <si>
    <t xml:space="preserve">tkm   </t>
  </si>
  <si>
    <t>BARRACÃO DE OBRAS PADRÃO GOINFRA ( BLOCOS,COBERTURAS,PASSARELAS E MÓVEIS), SEM ALOJAMENTO E LAVANDERIA , COM PINTURA, EM CONSONÂNCIA COM AS NR's, EM ESPECIAL A NR-18, INCLUSO INSTALAÇÕES ELÉTRICAS E HIDROSSANITÁRIAS - ( COM REAPROVEITAMENTO 1 VEZ ).</t>
  </si>
  <si>
    <t xml:space="preserve">m2    </t>
  </si>
  <si>
    <t>EPI/PGR/PCMSO/EXAMES/TREINAMENTOS/VISITAS - ÁREAS EDIFICADAS/COBERTAS/FECHADAS</t>
  </si>
  <si>
    <t>CPU6229</t>
  </si>
  <si>
    <t>ALUGUEL DE CASA COM MOBILIÁRIO PARA ALOJAMENTO EM PEQUENAS CIDADES</t>
  </si>
  <si>
    <t xml:space="preserve">MÊS   </t>
  </si>
  <si>
    <t>CPU2440</t>
  </si>
  <si>
    <t>ESTACA A TRADO DIAM. 30 CM SEM FERRO - CONCRETO FCK = 25 MPA</t>
  </si>
  <si>
    <t xml:space="preserve">m     </t>
  </si>
  <si>
    <t>TAPUME EM CHAPA COMPENSADA RESINADA 6MM COM PORTÕES E FERRAGENS - PADRÃO GOINFRA</t>
  </si>
  <si>
    <t>CPU5858</t>
  </si>
  <si>
    <t>CANALETA PARA ÁGUA PLUVIAL C/GRELHA DE FERRO CHATO</t>
  </si>
  <si>
    <t>CPU6400</t>
  </si>
  <si>
    <t>ALVENARIA DE BLOCOS DE CONCRETO ESTRUTURAL 19X19X*40* CM (ESPESSURA 19 CM), FBK = 4,5 MPA, UTILIZANDO COLHER DE PEDREIRO.</t>
  </si>
  <si>
    <t>ACO CA-50A - 10,0 MM (3/8") - (OBRAS CIVIS)</t>
  </si>
  <si>
    <t xml:space="preserve">Kg    </t>
  </si>
  <si>
    <t>GRADIL EM AÇO GALVANIZADO, ELETROSOLDADO, COM PINTURA ELETROSTÁTICA EM POLIÉSTER, MALHA 5X20 CM; FIO 5,0 MM, L=2,50 M E H = 2,03 M - NYLOFOR OU EQUIVALENTE</t>
  </si>
  <si>
    <t>RESERVATÓRIO METALICO TIPO TAÇA EM AÇO PATINÁVEL - V=10M3-COLUNA SECA H=6M+FUNDAÇÃO+LOGOTIPO</t>
  </si>
  <si>
    <t xml:space="preserve">Un    </t>
  </si>
  <si>
    <t xml:space="preserve">PREPARO COM BETONEIRA E TRANSPORTE MANUAL DE CONCRETO FCK=30 MPA </t>
  </si>
  <si>
    <t xml:space="preserve">m3    </t>
  </si>
  <si>
    <t>GUARDA CORPO EM TUBO INDUSTRIAL DE 2" COM MONTANTES SECUNDÁRIOS DE 1" E CORRIMÃO DUPLO DE 1.1/2"</t>
  </si>
  <si>
    <t>DESCARGA DOS MATERIAIS/EQUIPAMENTOS/OUTROS ( INCLUSO HORA IMPRODUTIVA DO CAMINHÃO)</t>
  </si>
  <si>
    <t xml:space="preserve">un    </t>
  </si>
  <si>
    <t>CPU6573</t>
  </si>
  <si>
    <t>CAIXA PARA BOCA DE LOBO SIMPLES RETANGULAR, EM ALVENARIA COM BLOCOS DE CONCRETO</t>
  </si>
  <si>
    <t>FORMA TABUA PINHO PARA FUNDACOES U=3V - (OBRAS CIVIS)</t>
  </si>
  <si>
    <t>TRANSPORTE DE ENTULHO EM CAÇAMBA ESTACIONÁRIA  INCLUSO A CARGA MANUAL</t>
  </si>
  <si>
    <t>LUMINÁRIA LED PARA JARDIM COM POSTE 3,00 M COM 02 LUMINÁRIAS PLANAS - INCLUSO BASE DE CONCRETO PADRÃO GOINFRA E FIXAÇÃO</t>
  </si>
  <si>
    <t>GUARDA CORPO EM TUBO INDUSTRIAL DE 2" COM MONTANTES SECUNDÁRIOS DE 1" (SEM CORRIMÃO)</t>
  </si>
  <si>
    <t>PLANTIO GRAMA ESMERALDA PLACA C/ M.O. IRRIG., ADUBO,TERRA VEGETAL (O.C.) A&lt;11.000,00M2</t>
  </si>
  <si>
    <t>ACO CA-50A - 12,5 MM (1/2") - (OBRAS CIVIS)</t>
  </si>
  <si>
    <t>CAFE DA MANHA</t>
  </si>
  <si>
    <t>REBOCO PAULISTA A-14 (1CALH:4ARMLC+100kgCI/M3)</t>
  </si>
  <si>
    <t>PREPARO COM BETONEIRA E TRANSPORTE MANUAL DE CONCRETO FCK=25 MPA</t>
  </si>
  <si>
    <t>CPU6572</t>
  </si>
  <si>
    <t>CANALETA PARA ÁGUA PLUVIAL S/GRELHA</t>
  </si>
  <si>
    <t>ACO CA-50-A - 6,3 MM (1/4") - (OBRAS CIVIS)</t>
  </si>
  <si>
    <t>CPU6244</t>
  </si>
  <si>
    <t>PARCELA DO VALOR DO VALE TRANSPORTE PAGA PELO EMPREGADOR</t>
  </si>
  <si>
    <t>FOSSA SEPTICA 4500 LITROS COM IMPERMEABILIZAÇÃO</t>
  </si>
  <si>
    <t>PISO CONCRETO DESEMPENADO ESPESSURA = 5 CM  1:2,5:3,5</t>
  </si>
  <si>
    <t>PISO DE LADRILHO HIDRÁULICO COLORIDO MODELO TÁTIL ( ALERTA OU DIRECIONAL) SEM LASTRO</t>
  </si>
  <si>
    <t>ACO CA 50-A - 12,5 MM (1/2") - (OBRAS CIVIS)</t>
  </si>
  <si>
    <t>CPU6078</t>
  </si>
  <si>
    <t>LIXEIRA METÁLICA DUPLA, CAPACIDADE DE 60 L, EM TUBO DE AÇO CARBONO E CESTOS EM CHAPA DE AÇO COM PINTURA ELETROSTÁTICA, SOBRE SOLO</t>
  </si>
  <si>
    <t xml:space="preserve">PREPARO COM BETONEIRA E TRANSPORTE MANUAL DE CONCRETO FCK=25 MPA </t>
  </si>
  <si>
    <t>CPU4816</t>
  </si>
  <si>
    <t>POÇO DE INFILTRAÇÃO/RECARGA COM DIÂMETRO DE 1,20 M INTERNO COM TAMPÃO FF ARTICULADO FIXO TDA-600, CONFORME PROJETO</t>
  </si>
  <si>
    <t>FORMA DE TABUA CINTA/PILAR SOBRE/ENTRE ALVENARIA U=8 VEZES</t>
  </si>
  <si>
    <t>ACO CA-50A - 6,3 MM (1/4") - (OBRAS CIVIS)</t>
  </si>
  <si>
    <t>CPU6544</t>
  </si>
  <si>
    <t>ASSENTAMENTO DE VÁLVULA BORBOLETA EM FERRO FUNDIDO COM FLANGES, DIÂM. = 75MM</t>
  </si>
  <si>
    <t>CPU6576</t>
  </si>
  <si>
    <t>MUDA DE MORÉIA H=50 A 70CM</t>
  </si>
  <si>
    <t>CARGA DOS MATERIAIS/EQUIPAMENTOS/OUTROS ( INCLUSO HORA IMPRODUTIVA DO CAMINHÃO)</t>
  </si>
  <si>
    <t>LIMPEZA FINAL DE OBRA - (OBRAS CIVIS)</t>
  </si>
  <si>
    <t>REATERRO COM APILOAMENTO</t>
  </si>
  <si>
    <t>FERRAMENTAS (MANUAIS/ELÉTRICAS) E MATERIAL DE LIMPEZA PERMANENTE DA OBRA - ÁREAS EDIFICADAS/COBERTAS/FECHADAS</t>
  </si>
  <si>
    <t>TUBO SOLDAVEL PVC MARROM DIAM. 75 MM</t>
  </si>
  <si>
    <t>IMPERMEABILIZACAO-C/CIMENTO CRISTALIZANTE 3 DEMAOS</t>
  </si>
  <si>
    <t>CPU6565</t>
  </si>
  <si>
    <t>TUBO PEAD TUBULAÇÃO PEAD 250,00 MM</t>
  </si>
  <si>
    <t>TUBO DE CONCRETO SIMPLES DIAMETRO 600 MM - PS1=24 KN/M ( ÁGUAS PLUVIAIS) - CAVA 95X120CM</t>
  </si>
  <si>
    <t>LUMINÁRIA LED PARA JARDIM COM POSTE 3,00 M COM 01 LUMINÁRIA PLANA - INCLUSO BASE DE CONCRETO PADRÃO GOINFRA E FIXAÇÃO</t>
  </si>
  <si>
    <t>TUBO SOLDAVEL PARA ESGOTO DIAMETRO 100 MM</t>
  </si>
  <si>
    <t>CORRIMÃO DUPLO EM TUBO INDUSTRIAL DE 1.1/2" FIXADO EM PAREDE</t>
  </si>
  <si>
    <t>DEMOLIÇÃO MANUAL DE PISO CIMENTICIO SOBRE LASTRO DE CONCRETO COM TRANSPORTE ATE CAÇAMBA E CARGA</t>
  </si>
  <si>
    <t>CONSUMO DE ÁGUA</t>
  </si>
  <si>
    <t>FORMA CHAPA DE COMPENSADO RESINADO 12MM-VIGA/PILAR U=2V - (OBRAS CIVIS)</t>
  </si>
  <si>
    <t>TAMPA  PARA CAIXA PASSAGEM FERRO FUNDIDO T-33 - TRÁFEGO LEVE</t>
  </si>
  <si>
    <t xml:space="preserve">BANCO DE CONCRETO POLIDO BASE EM ALVENARIA REBOCADA E PINTADA - PADRÃO GOINFRA </t>
  </si>
  <si>
    <t>CPU6536</t>
  </si>
  <si>
    <t>ARMAÇÃO PARA EXECUÇÃO DE RADIER, PISO DE CONCRETO OU LAJE SOBRE SOLO, COM USO DE TELA Q-196 E TRELIÇA ESPAÇADORA TG8.</t>
  </si>
  <si>
    <t>FORMA CURVA COM TABUA E CHAPA DE COMPENSADO RESINADO U=2 V - (O.C.)</t>
  </si>
  <si>
    <t>TRANSPORTE DE ENTULHO CAÇAMBA ESTACIONÁRIA SEM CARGA</t>
  </si>
  <si>
    <t>PLACA DE OBRA PLOTADA EM CHAPA METÁLICA 26 , AFIXADA EM CAVALETES DE MADEIRA DE LEI (VIGOTAS 6X12CM) - PADRÃO GOINFRA</t>
  </si>
  <si>
    <t>CONSUMO DE ESGOTO</t>
  </si>
  <si>
    <t>RASPAGEM E LIMPEZA MANUAL DO TERRENO</t>
  </si>
  <si>
    <t>ABERTURA DE CAVA 60X60X60CM C/ ADUBAÇÃO E PLANTIO DE FOLHAGEM,ARBUSTO, ÁRVORE OU PALMEIRA C/ H=0,50 A 0,70M - EXCLUSO O CUSTO DE AQUISIÇÃO DA MUDA</t>
  </si>
  <si>
    <t>PINTURA TINTA POLIESPORTIVA - 2 DEMÃOS (PISOS E CIMENTADOS)</t>
  </si>
  <si>
    <t>CPU6065</t>
  </si>
  <si>
    <t>TUBO PVC SÉRIE R ÁGUA PLUVIAL DN 100 MM</t>
  </si>
  <si>
    <t>PINTURA TEXTURIZADA C/SELADOR ACRILICO</t>
  </si>
  <si>
    <t>ACO CA-50 A - 8,0 MM (5/16") - (OBRAS CIVIS)</t>
  </si>
  <si>
    <t>CHAPISCO COMUM</t>
  </si>
  <si>
    <t xml:space="preserve">IMPERMEABILIZAÇÃO  MURO DE ARRIMO COM 4 DEMÃOS DE EMULSÃO ASFÁLTICA </t>
  </si>
  <si>
    <t>LANÇAMENTO/APLICAÇÃO/ADENSAMENTO MANUAL DE CONCRETO - (OBRAS CIVIS)</t>
  </si>
  <si>
    <t>CONSUMO DE ENERGIA ELÉTRICA</t>
  </si>
  <si>
    <t xml:space="preserve">KWH   </t>
  </si>
  <si>
    <t>PINTURA ESMALTE SEM FUNDO ANTICORROSIVO 2 DEMAOS</t>
  </si>
  <si>
    <t>CPU4983</t>
  </si>
  <si>
    <t>ALPINIA VERMELHA (Alpinia Purpurata)</t>
  </si>
  <si>
    <t>CPU6570</t>
  </si>
  <si>
    <t>DISSIPADOR DE ENERGIA DNIT DEB 180-263</t>
  </si>
  <si>
    <t>LANÇAMENTO/APLICAÇÃO/ADENSAMENTO MANUAL DE CONCRETO - (O.C.)</t>
  </si>
  <si>
    <t>MASTROS PARA BANDEIRAS EM  FERRO GALVANIZADO (ASSENTADOS/PINTADOS) -  3 UNIDADES</t>
  </si>
  <si>
    <t xml:space="preserve">CJ    </t>
  </si>
  <si>
    <t>PLACA DE INAUGURAÇÃO AÇO ESCOVADO 60 X 120 CM</t>
  </si>
  <si>
    <t>CPU6560</t>
  </si>
  <si>
    <t>TUBO DE CONCRETO SIMPLES POROSO, DN 300 MM, PARA DRENO - FORNECIMENTO E ASSENTAMENTO</t>
  </si>
  <si>
    <t>CPU6568</t>
  </si>
  <si>
    <t>CAIXA DE PASSAGEM 60X60X120CM (MEDIDAS INTERNAS) FUNDO DE BRITA COM GRELHA METÁLICA (PADRÃO GOINFRA)</t>
  </si>
  <si>
    <t>CPU6067</t>
  </si>
  <si>
    <t>TUBO PVC SÉRIE R ÁGUA PLUVIAL DN 150 MM</t>
  </si>
  <si>
    <t>TUBO SOLDAVEL PVC MARROM DIAM. 60 MM</t>
  </si>
  <si>
    <t>MOLDURA TIPO "U" INVERTIDO EM ARGAMASSA COM 2CM DE ESPESSURA TIPO PINGADEIRA EM MURO/PLATIBANDA ( A PARTE VERTICAL DESCE 2,5CM)</t>
  </si>
  <si>
    <t>CPU6401</t>
  </si>
  <si>
    <t>GRAUTE FGK=15 MPA; TRAÇO 1:0,04:2,2:2,5 (EM MASSA SECA DE CIMENTO/CAL/AREIA GROSSA/BRITA 0) - PREPARO MECÂNICO</t>
  </si>
  <si>
    <t>CAIXA DE INSPEÇÃO - ALVENARIA DE 1 VEZ COM REVESTIMENTO INTERNO EM REBOCO PAULISTA A-14 (COM ADIÇÃO DE IMPERMEABILIZANTE)</t>
  </si>
  <si>
    <t>FUNDO PRIMER PARA ESTRUTURA METALICA (2 DEMAOS)</t>
  </si>
  <si>
    <t>PREPARO COM BETONEIRA E TRANSPORTE MANUAL DE CONCRETO FCK=15 MPA - (O.C.)</t>
  </si>
  <si>
    <t xml:space="preserve">MEIO FIO PD. GOINFRA EM CONC. PRÉ MOLD. RETO/CURVO (9v12X30X100CM),  FC28=30MPA COM ARGAM.(1CI:3ARMLC) P/ARREMATE DO REJUNT. - INCLUSO ESCAV./APILOAM./REATERRO E CONC.FC28= 10MPA P/ ASSENTAM. E CHUMBAMENTO </t>
  </si>
  <si>
    <t xml:space="preserve">M     </t>
  </si>
  <si>
    <t>CONSUMO DE TELEFONIA/INTERNET FIXA</t>
  </si>
  <si>
    <t>LASTRO DE BRITA - (OBRAS CIVIS)</t>
  </si>
  <si>
    <t>CPU6569</t>
  </si>
  <si>
    <t>CAIXA DE PASSAGEM 60X60X80CM (MEDIDAS INTERNAS) FUNDO DE BRITA COM GRELHA METÁLICA (PADRÃO GOINFRA)</t>
  </si>
  <si>
    <t>CPU5825</t>
  </si>
  <si>
    <t>CABO DE COBRE, FLEXIVEL, CLASSE 4 OU 5, ISOLACAO EM PVC/A, ANTICHAMA BWF-B COBERTURA PVC-ST1, ANTICHAMA BWF-B, 1 CONDUTOR, 0,6/1 KV, SECAO NOMINAL 35 MM2</t>
  </si>
  <si>
    <t>MURETA DE MEDIÇÃO EM ALVENARIA 1 1/2 V.(35CM) REBOCADA, C/ PINTURA ACRÍLICA E LAJE EM CONCRETO 20MPA MALHA 8.0MM CADA 10CM REVESTIDA C/ARGAMASSA 1:3 C/ IMPERMEABILIZANTE</t>
  </si>
  <si>
    <t>CPU5887</t>
  </si>
  <si>
    <t>CICA (CYCA REVOLUTEO)</t>
  </si>
  <si>
    <t>CORPO DE PROVA</t>
  </si>
  <si>
    <t xml:space="preserve">TAMPA DE Fo.Fo. R1 COM BASE </t>
  </si>
  <si>
    <t>CPU5848</t>
  </si>
  <si>
    <t>CAIXA DE PASSAGEM 60X60X50CM (MEDIDAS INTERNAS) FUNDO DE BRITA COM GRELHA METÁLICA (PADRÃO GOINFRA)</t>
  </si>
  <si>
    <t>CPU6015</t>
  </si>
  <si>
    <t>PROJETOS "AS BUILT" COM ÁREA ATÉ 10.000 M2</t>
  </si>
  <si>
    <t>CORRIMÃO DUPLO EM TUBO INDUSTRIAL DE 1.1/2" FIXADO EM PISO COM MONTANTES VERTICAIS DE 2"</t>
  </si>
  <si>
    <t>DEMOLIÇÃO MANUAL EM MURO/PAREDE PLACA PRÉ-MOLDADA COM TRANSPORTE ATÉ CAÇAMBA E CARGA</t>
  </si>
  <si>
    <t>ESCAVACAO MANUAL DE VALAS (SAPATAS/BLOCOS)</t>
  </si>
  <si>
    <t>CAIXA DE GORDURA 120 L. CONCRETO PADRÃO GOINFRA IMPERMEABILIZADA</t>
  </si>
  <si>
    <t>ESCADA TIPO MARINHEIRO COM GUARDA CORPO PADRÃO GOINFRA ( H &gt; 3M )</t>
  </si>
  <si>
    <t xml:space="preserve">CORTE, DESTOCAMENTO, RETIRADA E REATERRO (MANUAIS) DE ÁRVORE GRANDE PORTE (H = 8 A 10 M / DIÂMETRO TRONCO 60 A 70CM E COPA DE 10 A 13M ) C/ TRANSPORTE ATE CAÇAMBA E CARGA </t>
  </si>
  <si>
    <t>JOELHO 90 GRAUS SOLDAVEL DIAMETRO 75 mm</t>
  </si>
  <si>
    <t>LUMINÁRIA TIPO ARANDELA DE USO EXTERNO - BASE E-27</t>
  </si>
  <si>
    <t>CPU6556</t>
  </si>
  <si>
    <t>TÊ DE REDUÇÃO PVC SOLDÁVEL 60 X 50MM</t>
  </si>
  <si>
    <t>TUBO SOLDAVEL PVC MARROM DIAM. 50 MM</t>
  </si>
  <si>
    <t>CPU5895</t>
  </si>
  <si>
    <t>BURITI (MAURITIA FLEXUOSA)</t>
  </si>
  <si>
    <t>DESMOBILIZAÇÃO DO CANTEIRO DE OBRAS - INCLUSIVE CARGA E DESCARGA E A HORA IMPRODUTIVA DO CAMINHÃO - ( EXCLUSO O TRANSPORTE )</t>
  </si>
  <si>
    <t>MOBILIZAÇÃO DO CANTEIRO DE OBRAS - INCLUSIVE CARGA E DESCARGA E A HORA IMPRODUTIVA DO CAMINHÃO - ( EXCLUSO O TRANSPORTE )</t>
  </si>
  <si>
    <t>CPU6057</t>
  </si>
  <si>
    <t>LUMINÁRIA TIPO BALIZADOR DE EMBUTIR INSTALADA NA PAREDE 15 WATS LED</t>
  </si>
  <si>
    <t>CAIXA DE PASSAGEM 40X40X50CM (MEDIDAS INTERNAS) FUNDO DE BRITA SEM TAMPA</t>
  </si>
  <si>
    <t>CPU5889</t>
  </si>
  <si>
    <t>ARECA BAMBU (DYPSIS LUTESCENS)</t>
  </si>
  <si>
    <t>CPU4075</t>
  </si>
  <si>
    <t>TUBO PEAD TUBULAÇÃO PEAD 200,00 MM</t>
  </si>
  <si>
    <t>CPU6557</t>
  </si>
  <si>
    <t>TUBO DE CONCRETO SIMPLES POROSO, DN 200 MM, PARA DRENO - FORNECIMENTO E ASSENTAMENTO</t>
  </si>
  <si>
    <t>TORNEIRA DE JARDIM COM BICO PARA MANGUEIRA DIÂMETRO DE 1/2" E 3/4"</t>
  </si>
  <si>
    <t>TUBO SOLDAVEL PVC MARROM DIAM. 25 MM</t>
  </si>
  <si>
    <t>CURVA 90 GRAUS LONGA DIAM. 75 MM (ESGOTO)</t>
  </si>
  <si>
    <t>DEMOLIÇÃO MANUAL MEIO FIO SEM REAPROVEITAMENTO COM TRANSPORTE ATÉ CAÇAMBA E CARGA</t>
  </si>
  <si>
    <t>CPU6180</t>
  </si>
  <si>
    <t>PINTURA ACRILICA FOSCA</t>
  </si>
  <si>
    <t>ACO CA-50 - 16,0 MM (5/8") - (OBRAS CIVIS)</t>
  </si>
  <si>
    <t>CPU5890</t>
  </si>
  <si>
    <t>IPÊ ROSA (HANDROANTHUS HEPTAPHYLLUS)</t>
  </si>
  <si>
    <t>CPU5891</t>
  </si>
  <si>
    <t>QUARESMEIRA (TIBOUCHINA GRANULOSA)</t>
  </si>
  <si>
    <t>CPU3171</t>
  </si>
  <si>
    <t>LUVA SIMPLES 100 MM, ESGOTO SÉRIE REFORÇADA</t>
  </si>
  <si>
    <t>TE 90 GRAUS SOLDAVEL DIMETRO 60 MM</t>
  </si>
  <si>
    <t>CPU2845</t>
  </si>
  <si>
    <t>ELETRODUTO FLEXÍVEL CORRUGADO PEAD, CONFORME NBR15715. DN 63 MM (2")</t>
  </si>
  <si>
    <t>CPU6583</t>
  </si>
  <si>
    <t>GOIABEIRA (Psidium Guajava)</t>
  </si>
  <si>
    <t>BUCHA DE REDUCAO SOLDAVEL CURTA 75 X 60 mm</t>
  </si>
  <si>
    <t>CPU1150</t>
  </si>
  <si>
    <t>JOELHO 45 GRAUS PVC SÉRIE R - 100 MM C/ ANEL DE BORRACHA</t>
  </si>
  <si>
    <t>TE 90 GRAUS SOLDAVEL DIAMETRO 75 MM</t>
  </si>
  <si>
    <t>JOELHO 90 GRAUS SOLDAVEL DIAMETRO 60 mm</t>
  </si>
  <si>
    <t>CPU5769</t>
  </si>
  <si>
    <t>LONA PLÁSTICA</t>
  </si>
  <si>
    <t>TUBO SOLDAVEL PVC MARROM DIAM. 32 MM</t>
  </si>
  <si>
    <t>CPU1394</t>
  </si>
  <si>
    <t>JOELHO 90 GRAUS PVC SÉRIE R - 100 MM. C/ ANEL DE BORRACHA.</t>
  </si>
  <si>
    <t>JOELHO 90 GRAUS SOLDAVEL DIAMETRO 25 MM</t>
  </si>
  <si>
    <t>JOELHO 90 GRAUS SOLDAVEL 50 mm (MARROM)</t>
  </si>
  <si>
    <t>CPU6581</t>
  </si>
  <si>
    <t>AMOREIRA (Morus Nigra)</t>
  </si>
  <si>
    <t>CPU5862</t>
  </si>
  <si>
    <t>TÊ DE REDUÇÃO PVC 90 GRAUS SOLDÁVEL 60 X 25 MM</t>
  </si>
  <si>
    <t>ACO CA - 60 - 5,0 MM - (OBRAS CIVIS)</t>
  </si>
  <si>
    <t>TUBO SOLDAVEL PARA ESGOTO DIAMETRO 50 MM</t>
  </si>
  <si>
    <t>CPU1408</t>
  </si>
  <si>
    <t>JUNÇÃO SIMPLES, PVC, SERIE R, ÁGUA PLUVIAL, DN 100 X 100 MM, JUNTA ELÁSTICA</t>
  </si>
  <si>
    <t>TE DE REDUCAO 90 GRAUS SOLDAVEL 75 X 50 MM</t>
  </si>
  <si>
    <t>TE REDUCAO 90 GRAUS SOLDAVEL 50 X 32 mm</t>
  </si>
  <si>
    <t>BUCHA DE REDUCAO SOLDAVEL LONGA 60 X 25 mm</t>
  </si>
  <si>
    <t>JOELHO 90 GRAUS DIAMETRO 100 MM (ESGOTO)</t>
  </si>
  <si>
    <t>JOELHO 90 GRAUS SOLDAVEL DIAMETRO 32 MM (1")</t>
  </si>
  <si>
    <t>JOELHO 90 GRAUS SOLDAVEL COM BUCHA DE LATAO 25 X 3/4"</t>
  </si>
  <si>
    <t>JOELHO 45 GRAUS DIAMETRO 50 MM (ESGOTO)</t>
  </si>
  <si>
    <t>CPU6584</t>
  </si>
  <si>
    <t>CAJUEIRO (Anacardium occidentale)</t>
  </si>
  <si>
    <t>BUCHA DE REDUCAO SOLDAVEL LONGA 60 X 32 mm</t>
  </si>
  <si>
    <t>TUBO SOLDAVEL PARA ESGOTO DIAMETRO 75 MM</t>
  </si>
  <si>
    <t>BUCHA DE REDUCAO SOLDAVEL LONGA 50 X 25 mm</t>
  </si>
  <si>
    <t>CPU5888</t>
  </si>
  <si>
    <t>PAINEIRA ROSA (CEIBA SPECIOSA)</t>
  </si>
  <si>
    <t>BUCHA DE REDUCAO SOLDÁVEL CURTA 60 X 50 mm</t>
  </si>
  <si>
    <t>CURVA 90 GRAUS SOLDAVEL DIAMETRO 50 MM</t>
  </si>
  <si>
    <t>TE 90 GRAUS SOLDAVEL DIAMETRO 50 MM</t>
  </si>
  <si>
    <t>JOELHO 45 GRAUS DIAMETRO 100 MM (ESGOTO)</t>
  </si>
  <si>
    <t>LUVA SIMPLES DIAMETRO 50 MM - (ESGOTO)</t>
  </si>
  <si>
    <t>BUCHA DE REDUCAO SOLDAVEL LONGA 60 X 50 mm</t>
  </si>
  <si>
    <t>TE 90 GRAUS SOLDAVEL DIAMETRO 25 MM</t>
  </si>
  <si>
    <t>TE REDUCAO 90 GRAUS SOLDAVEL 32 X 25 mm</t>
  </si>
  <si>
    <t>CURVA 90 GRAUS SOLDAVEL DIAMETRO 32 MM</t>
  </si>
  <si>
    <t>LUVA SIMPLES DIAMETRO 100 mm - (ESGOTO)</t>
  </si>
  <si>
    <t>BUCHA DE REDUCAO SOLDAVEL LONGA 50 X 32 mm</t>
  </si>
  <si>
    <t>CURVA 90 GRAUS SOLDAVEL DIAMETRO 25 MM</t>
  </si>
  <si>
    <t>BUCHA DE REDUCAO SOLDÁVEL CURTA 32 X 25 MM</t>
  </si>
  <si>
    <t>COBERTURA COM TELHA GALVANIZADA ONDULADA 0,5 MM COM ACESSÓRIOS</t>
  </si>
  <si>
    <t>ESTRUTURA METÁLICA CONVENCIONAL EM AÇO DO TIPO MR-250 / ASTM A36 COM FUNDO ANTICORROSIVO</t>
  </si>
  <si>
    <t>CPU6007</t>
  </si>
  <si>
    <t>TELHAMENTO COM TELHA METÁLICA TERMOACÚSTICA TRAPEZOIDAL 0,5 MM DE ESPESSURA, DO TIPO TELHA/CHAPA PLANA, COM 30 MM DE ENCHIMENTO EM EPS</t>
  </si>
  <si>
    <t>ELEMENTO VAZADO DE CONCRETO (MODELO TACO CHINÊS)</t>
  </si>
  <si>
    <t>CPU5499</t>
  </si>
  <si>
    <t>REVESTIMENTO DE PAREDE COM PORCELANATO QUEBECDARK 61 X 61 CM, ACETINADO</t>
  </si>
  <si>
    <t>PISO LAMINADO COM CONCRETO 20MPA E=5CM</t>
  </si>
  <si>
    <t>PINTURA EPOXI 3 DEMÃOS</t>
  </si>
  <si>
    <t>PINTURA ESMALTE ALQUIDICO ESTRUTURA METALICA 2 DEMAOS</t>
  </si>
  <si>
    <t>CPU5456</t>
  </si>
  <si>
    <t>BRISE PERMETAL BRP 17, AÇO CARBONO</t>
  </si>
  <si>
    <t>CPU6526</t>
  </si>
  <si>
    <t>PORTA DE ALUMÍNIO TIPO VENEZIANA DE ABRIR, 1 FOLHA, C/ FERRAGENS (TARGETA LIVRE OCUPADO) - PINTURA ELETROSTATICA COR BRANCA</t>
  </si>
  <si>
    <t>CPU2745</t>
  </si>
  <si>
    <t>FECHAMENTO LATERAL COM TELHA METÁLICA COM PINTURA ELETROSTÁTICA 0,50 MM COM ACESSÓRIOS</t>
  </si>
  <si>
    <t>CPU5519</t>
  </si>
  <si>
    <t>PORTA METÁLICA 2 FOLHAS, CHAPA LISA VINCADA 1,20MM, PERFIL MONTANTE CH18 E BARRA ANTIPÂNICO</t>
  </si>
  <si>
    <t>CPU5498</t>
  </si>
  <si>
    <t>PISO PORCELANATO GAUDI QUEBECDARK GREY 61X61CM ACETINADO</t>
  </si>
  <si>
    <t>CABO DE COBRE NU 50 MM2 (2,25 M/KG)</t>
  </si>
  <si>
    <t xml:space="preserve">ELETRODUTO EM AÇO GALVANIZADO A FOGO DIÂMETRO 1" - PESADO </t>
  </si>
  <si>
    <t>ALVENARIA DE TIJOLO FURADO 1/2 VEZ - 9 x 19 x 19 - ARG. (1CALH:4ARML+100KG DE CI/M3)</t>
  </si>
  <si>
    <t>PORTA DE ABRIR EM ALUMINIO, 01 FOLHA VENEZIANA, ACABAMENTO EM PINTURA ELETROSTÁTICA BRANCA - INCLUSO FERRAGENS (M.O.FAB.INC.MAT.)</t>
  </si>
  <si>
    <t>SUPORTE ARTICULÁVEL EM TUBO INDUSTRIAL PARA TABELA BASQUETE (ASSENT./PINTADOS)- 2 UNID.</t>
  </si>
  <si>
    <t>CPU4767</t>
  </si>
  <si>
    <t>PORTA DE GIRO, 1 FOLHA DE ALUMÍNIO VENEZIANA COM PINTURA ELETROSTÁTICA BRANCA, COM BARRA DE APOIO E CHAPA METÁLICA H = 40 CM</t>
  </si>
  <si>
    <t>CABO FLEXÍVEL PVC (70° C), 0,6/1 KV, 25 MM2</t>
  </si>
  <si>
    <t>PISO DE BORRACHA COLORIDO MODELO TÁTIL ( ALERTA OU DIRECIONAL) INCLUSO CONTRAPISO (1CI:3ARML) C/ E=2CM E NATA DE CIMENTO</t>
  </si>
  <si>
    <t>FORMA CHAPA DE COMPENSADO RESINADO 12 MM U=3 V (OBRAS CIVIS)</t>
  </si>
  <si>
    <t>CPU6070</t>
  </si>
  <si>
    <t xml:space="preserve">ACABAMENTO CIMENTO QUEIMADO </t>
  </si>
  <si>
    <t>CPU5446</t>
  </si>
  <si>
    <t>TABELA DE BASQUETE EM ACRÍLICO 1,80 X 1,20 M C/ ARO RETRÁTIL E REDE (2 UNID.)</t>
  </si>
  <si>
    <t xml:space="preserve">ELETRODUTO EM AÇO GALVANIZADO A FOGO DIÂMETRO 2" - PESADO </t>
  </si>
  <si>
    <t>REDE PROTECAO DE NYLON COM GANCHOS E BUCHAS S8</t>
  </si>
  <si>
    <t>CABO FLEXÍVEL, PVC (70° C), 450/750 V, 2,5 MM2</t>
  </si>
  <si>
    <t>BANCADA DE GRANITO C/ ESPELHO</t>
  </si>
  <si>
    <t>CPU5773</t>
  </si>
  <si>
    <t>ESQUADRIA BASCULANTE EM ALUMÍNIO COM PINTURA ELETROSTÁTICA BRANCA</t>
  </si>
  <si>
    <t xml:space="preserve">PISO LAMINADO COM CONCRETO 20MPA E=7CM </t>
  </si>
  <si>
    <t>CPU5449</t>
  </si>
  <si>
    <t>INSTALAÇÃO DE TELA ARTÍSTICA</t>
  </si>
  <si>
    <t>EMBOÇO (1CI:4 ARML)</t>
  </si>
  <si>
    <t>CPU2941</t>
  </si>
  <si>
    <t>BARRA DE APOIO EM AÇO INOX - 70 CM</t>
  </si>
  <si>
    <t xml:space="preserve">ELETRODUTO EM AÇO GALVANIZADO A FOGO DIÂMETRO 1 1/2" - PESADO </t>
  </si>
  <si>
    <t>CPU2269</t>
  </si>
  <si>
    <t xml:space="preserve">BARRA DE APOIO L EM AÇO INOX POLIDO 70 X 70 CM </t>
  </si>
  <si>
    <t>LASTRO DE CONCRETO REGULARIZADO IMPERMEABILIZADO 1:3:6 ESP=5CM (BASE)</t>
  </si>
  <si>
    <t>DEMOLIÇÃO MANUAL - COBERTURA TELHA METÁLICA COM TRANSPORTE ATÉ CAÇAMBA E CARGA</t>
  </si>
  <si>
    <t>VÁLVULA DE DESCARGA DUPLO ACIONAMENTO COM ACABAMENTO CROMADO ANTIVANDALISMO</t>
  </si>
  <si>
    <t>DEMOLIÇÃO MANUAL ESTRUTURA EM MADEIRA TELHADO COM TRANSPORTE ATÉ CAÇAMBA E CARGA</t>
  </si>
  <si>
    <t>ANDAIME METALICO TORRE (ALUGUEL/MES)</t>
  </si>
  <si>
    <t xml:space="preserve">mxmes </t>
  </si>
  <si>
    <t>IMPERMEABILIZACAO VIGAS BALDRAMES E=2,0 CM</t>
  </si>
  <si>
    <t>EMASSAMENTO ACRILICO 2 DEMAOS</t>
  </si>
  <si>
    <t>VERGA/CONTRAVERGA EM CONCRETO ARMADO FCK = 20 MPA</t>
  </si>
  <si>
    <t>MICTORIO DE LOUCA C/SIFAO INTEGRADO</t>
  </si>
  <si>
    <t>VASO SANITÁRIO CONVENCIONAL (1ª LINHA)</t>
  </si>
  <si>
    <t>CPU5132</t>
  </si>
  <si>
    <t>ESPELHO 4MM</t>
  </si>
  <si>
    <t>SIFAO PARA LAVATORIO METALICO DIAM.1"X1.1/2"</t>
  </si>
  <si>
    <t>DEMOLIÇÃO MANUAL EM CONCRETO SIMPLES COM TRANSPORTE ATÉ CAÇAMBA E CARGA</t>
  </si>
  <si>
    <t>CPU4014</t>
  </si>
  <si>
    <t>CONJUNTO PARA FUTSAL COM PAR DE TRAVES OFICIAIS DE 3,00 X 2,00 M EM TUBO DE ACO GALVANIZADO 3" COM REQUADROS EM TUBO DE 1", PINTURA EM PRIMER COM TINTA ESMALTE SINTETICO E REDES DE POLIETILENO FIO 4 MM</t>
  </si>
  <si>
    <t>VIDRO MINI-BOREAL - COLOCADO</t>
  </si>
  <si>
    <t>COBERTURA COM TELHA FIBERGLASS COM VÉU PROTEÇÃO 1,5 MM COM ACESSÓRIOS</t>
  </si>
  <si>
    <t>CPU4000</t>
  </si>
  <si>
    <t>PEITORIL EM GRANITO CINZA ANDORINHA, LARG. 15 CM, ESP. 2 CM</t>
  </si>
  <si>
    <t>CPU4004</t>
  </si>
  <si>
    <t>BANCO ARTICULADO, EM ACO INOX, PARA PCD, FIXADO NA PAREDE - FORNECIMENTO E INSTALAÇÃO</t>
  </si>
  <si>
    <t>TORNEIRA DE MESA COM FECHAMENTO AUTOMÁTICO TEMPORIZADO PARA LAVATÓRIO DIÂMETRO DE 1/2"</t>
  </si>
  <si>
    <t>VASO SANITÁRIO PARA PcD SEM ABERTURA FRONTAL (1ª LINHA)</t>
  </si>
  <si>
    <t>CPU3008</t>
  </si>
  <si>
    <t>ALVENARIA EM BLOCO CELULAR AUTOCLAVADO 60X30CM (ESPESSURA 7,5 CM) E ARGAMASSA DE ASSENTAMENTO COM PREPARO EM BETONEIRA</t>
  </si>
  <si>
    <t>CAIXA DE PASSAGEM 60X60X80 CM (MEDIDAS INTERNAS) SEM TAMPA</t>
  </si>
  <si>
    <t>CALHA DE CHAPA GALVANIZADA Nº 26 DESENVOLVIMENTO 60 CM</t>
  </si>
  <si>
    <t>PINTURA LATEX ACRILICA 2 DEMAOS C/SELADOR</t>
  </si>
  <si>
    <t>ASSENTO EM POLIPROPILENO COM SISTEMA DE FECHAMENTO SUAVE PARA VASO SANITÁRIO</t>
  </si>
  <si>
    <t>HASTE REV.COBRE(COPPERWELD)  5/8" X 3,00 M C/CONECTOR</t>
  </si>
  <si>
    <t>RUFO DE CHAPA GALVANIZADA Nº 26 DESENVOLVIMENTO 40 CM</t>
  </si>
  <si>
    <t>FORMA DE TABUA CINTA BALDRAME U=8 VEZES</t>
  </si>
  <si>
    <t>VÁLVULA DE DESCARGA PARA MICTÓRIO DIÂMETRO 1/2" FECHAMENTO AUTOMÁTICO TEMPORIZADO</t>
  </si>
  <si>
    <t>CPU5500</t>
  </si>
  <si>
    <t>RODAPÉ EM PORCELANATO QUEBECKDARK, H = 10 CM</t>
  </si>
  <si>
    <t>DIVISORIA DE GRANITO POLIDO CINZA 2 CM</t>
  </si>
  <si>
    <t>CPU4012</t>
  </si>
  <si>
    <t>TOALHEIRO PLASTICO TIPO DISPENSER PARA PAPEL TOALHA INTERFOLHADO</t>
  </si>
  <si>
    <t>CPU5938</t>
  </si>
  <si>
    <t>REMOÇÃO DE PAVIFLEX</t>
  </si>
  <si>
    <t>CPU6239</t>
  </si>
  <si>
    <t>QUADRO DE DISTRIBUIÇÃO DE EMBUTIR, EM CHAPA DE AÇO, PARA ATÉ 48 DISJUNTORES, COM BARRAMENTO, PADRÃO DIN, EXCLUSIVE DISJUNTORES</t>
  </si>
  <si>
    <t>CPU2800</t>
  </si>
  <si>
    <t>CABO DE COBRE FLEXÍVEL 1,5MM², ENCORDOAMENTO CLASSE 5, ISOLAÇÃO 450/750V, MATERIAL DE ISOLAÇÃO EM PVC, TEMPERATURA MÁXIMA 70°C, BAIXA EMISSÃO DE FUMAÇA E GASES TÓXICOS, NÃO PROPAGANTE DE CHAMA, COR PRETA, NBR NM 247-3. REF. PRYSMIAN OU EQUIVALENTE</t>
  </si>
  <si>
    <t>CPU4016</t>
  </si>
  <si>
    <t>CONJUNTO PARA QUADRA DE VOLEI COM POSTES EM TUBO DE ACO GALVANIZADO 3", H = *255* CM, PINTURA EM TINTA ESMALTE SINTETICO, REDE DE NYLON COM 2 MM, MALHA 10 X 10 CM E ANTENAS OFICIAIS EM FIBRA DE VIDRO</t>
  </si>
  <si>
    <t>CPU5444</t>
  </si>
  <si>
    <t>ASSENTO DESPORTIVO ANATÔMICO COM ENCOSTO EM POLIPROPILENO, PROTEÇÃO CONTRA RAIOS UV, MEDINDO 44x44x37,5cm, MODELO X-ARQ, MARCA DESK OU SIMILAR  - FORNECIMENTO E INSTALAÇÃO</t>
  </si>
  <si>
    <t>CABO FLEXÍVEL PVC (70° C), 0,6/1 KV, 35 MM2</t>
  </si>
  <si>
    <t xml:space="preserve">VÁLVULA DE DESCARGA PARA PcD COM ACABAMENTO CROMADO ANTIVANDALISMO </t>
  </si>
  <si>
    <t>CPU3033</t>
  </si>
  <si>
    <t>CHUMBADOR 9,525 MM - COMPRIMENTO 127 MM</t>
  </si>
  <si>
    <t>CPU2742</t>
  </si>
  <si>
    <t>ENTRADA DE ENERGIA ELÉTRICA, SUBTERRÂNEA, TRIFÁSICA, COM CAIXA DE EMBUTIR, CABO DE 35MM² COM ISOLAÇÃO EM HEPR, DISJUNTOR DE 100A.</t>
  </si>
  <si>
    <t>CPU5767</t>
  </si>
  <si>
    <t>SUPORTE PARA CALHA</t>
  </si>
  <si>
    <t>CPU5501</t>
  </si>
  <si>
    <t>DEMARCAÇÃO DE QUADRA/VAGA - E = 10 CM - TINTA EPÓXI</t>
  </si>
  <si>
    <t>FORRO EM LAJE PRE-MOLDADA INCLUSO CAPEAMENTO/ARMADURA DE DISTRIBUIÇÃO/ESCORAMENTO E FORMA/DESFORMA</t>
  </si>
  <si>
    <t>CPU5532</t>
  </si>
  <si>
    <t>PORTA DE CORRER EM GRADE METÁLICA C/FERRAGENS</t>
  </si>
  <si>
    <t xml:space="preserve">CUBA DE LOUCA DE EMBUTIR OVAL MÉDIA </t>
  </si>
  <si>
    <t>CABO FLEXÍVEL, PVC (70° C), 450/750 V, 6 MM2</t>
  </si>
  <si>
    <t>ACO CA 50-A - 8,0 MM (5/16") - (OBRAS CIVIS)</t>
  </si>
  <si>
    <t>PINTURA PVA LATEX 2 DEMAOS SEM SELADOR</t>
  </si>
  <si>
    <t>CPU6520</t>
  </si>
  <si>
    <t>DEMOLIÇÃO DE CORRIMÃO METÁLICO</t>
  </si>
  <si>
    <t>LUMINÁRIA PLAFON LED QUADRADA DE SOBREPOR, 18W, 20X20 CM (MEDIDAS APROXIMADAS)</t>
  </si>
  <si>
    <t>REMOCAO DE PINTURA ANTIGA A LATEX</t>
  </si>
  <si>
    <t>CUNHAMENTO EM ALVENARIA COM CUNHA DE CONCRETO</t>
  </si>
  <si>
    <t xml:space="preserve">BARRA DE APOIO EM AÇO INOX - 80 CM </t>
  </si>
  <si>
    <t>CPU4010</t>
  </si>
  <si>
    <t>PAPELEIRA PLASTICA TIPO DISPENSER PARA PAPEL HIGIENICO ROLAO</t>
  </si>
  <si>
    <t>EMASSAMENTO COM MASSA PVA UMA DEMAO</t>
  </si>
  <si>
    <t>CPU5468</t>
  </si>
  <si>
    <t>CONDULETE DE ALUMINIO TIPO LR, PARA ELETRODUTO ROSCAVEL DE 2", COM TAMPA CEGA</t>
  </si>
  <si>
    <t>CPU2477</t>
  </si>
  <si>
    <t>CAIXA DE INSPEÇÃO DE PVC PARA ATERRAMENTO DN = 300 X *300* MM (INCLUIDA TAMPA EM FERRO FUNDIDO SEMESCOTILHA)</t>
  </si>
  <si>
    <t>CPU3344</t>
  </si>
  <si>
    <t>ALARME BANHEIRO PNE DEFICIENTE FÍSICO CONFORME NBR 9050 COM ACIONADOR</t>
  </si>
  <si>
    <t>CPU2737</t>
  </si>
  <si>
    <t>RALO LINEAR DE 70 CM COM GRELHA CINZA (TIGRE ou EQUIVALENTE)</t>
  </si>
  <si>
    <t>KIT DE FIXAÇÃO PARA MICTORIO DE LOUCA (ESPUDE,CONEXÃO ENTR.PARAFUSOS)</t>
  </si>
  <si>
    <t>CPU5937</t>
  </si>
  <si>
    <t>DEMOLIÇÃO ESTRUTURA METÁLICA - BASQUETE</t>
  </si>
  <si>
    <t>ALVENARIA DE TIJOLO FURADO 1 VEZ - 9X19X19 CM -  ARG. (1CALH:4ARML+100KG DE CI/M3)</t>
  </si>
  <si>
    <t>TUBO SOLDAVEL PARA ESGOTO DIAMETRO 40 MM</t>
  </si>
  <si>
    <t>CUMEEIRA PARA TELHA GALVANIZADA ONDULADA 0,5 MM</t>
  </si>
  <si>
    <t>INTERRUPTOR DIFERENCIAL RESIDUAL (D.R.) BIPOLAR DE 25A-30mA</t>
  </si>
  <si>
    <t>FORMA CHAPA DE COMPENSADO RESINADO 12MM-VIGA/PILAR U=4V - (OBRAS CIVIS)</t>
  </si>
  <si>
    <t>CPU5486</t>
  </si>
  <si>
    <t>CONDULETE (MATERIAL: ALUMÍNIO|TIPO: MÚLTIPLO "X" OU "LB"|DIÂMETRO DO ENCAIXE: 2"[50MM] C/TAMPA</t>
  </si>
  <si>
    <t xml:space="preserve">LAVATÓRIO DE CANTO SEM COLUNA </t>
  </si>
  <si>
    <t>CPU5952</t>
  </si>
  <si>
    <t>CHUVEIRO METÁLICO COM DESVIADOR PARA DUCHA MANUAL</t>
  </si>
  <si>
    <t>CPU4007</t>
  </si>
  <si>
    <t>SABONETEIRA PLASTICA TIPO DISPENSER PARA SABONETE LIQUIDO COM RESERVATORIO 800 A 1500 ML, INCLUSO FIXAÇÃO</t>
  </si>
  <si>
    <t>CPU5489</t>
  </si>
  <si>
    <t>CONDULETE DE ALUMÍNIO, TIPO "T" OU "TB", DIÂMETRO DE SAÍDA 1.1/2" (40MM) C/TAMPA CEGA</t>
  </si>
  <si>
    <t>REGISTRO DE PRESSAO C/CANOPLA CROMADA DIAM.3/4"</t>
  </si>
  <si>
    <t>SOLEIRA EM GRANITO IMPERMEABILIZADA COM CONTRAPISO (1CI:3ARML)</t>
  </si>
  <si>
    <t>INTERRUPTOR DIFERENCIAL RESIDUAL (D.R.) BIPOLAR DE 40A-30mA</t>
  </si>
  <si>
    <t>CPU6523</t>
  </si>
  <si>
    <t>ARMAÇÃO DE BLOCO UTILIZANDO AÇO CA-60 DE 5 MM - MONTAGEM. AF_01/2024</t>
  </si>
  <si>
    <t>CPU2762</t>
  </si>
  <si>
    <t>LIGAÇÃO FLEXÍVEL METÁLICA DIAM.1/2"(ENGATE)</t>
  </si>
  <si>
    <t>CPU2714</t>
  </si>
  <si>
    <t xml:space="preserve">DEMOLIÇÃO DE ELEMENTO VAZADO </t>
  </si>
  <si>
    <t>ATERRAMENTO - SOLDA EXOTÉRMICA - CARTUCHO 115 G</t>
  </si>
  <si>
    <t>DEMOLIÇÃO MANUAL ALVENARIA TIJOLO SEM REAPROVEITAMENTO COM TRANSPORTE ATE CAÇAMBA E CARGA</t>
  </si>
  <si>
    <t>BARRA DE APOIO EM AÇO INOX - 40 CM</t>
  </si>
  <si>
    <t>CPU5786</t>
  </si>
  <si>
    <t>PARAFUSO AUTOBROCANTE 4,2 MM, COMPRIMENTO 32 MM, COM ARRUELA 4,3MM</t>
  </si>
  <si>
    <t>CPU5492</t>
  </si>
  <si>
    <t>CONDULET EM LIGA DE ALUMÍNIO, COM TAMPA, ENTRADAS ROSCÁVEIS PARA ELETRODUTO DE 1", TIPO MÚLTIPLO C/TAMPA</t>
  </si>
  <si>
    <t>DISJUNTOR MONOPOLAR DE 10 A 32-A</t>
  </si>
  <si>
    <t>CPU2781</t>
  </si>
  <si>
    <t>CONDULETE EM LIGA DE ALUMÍNIO, COM TAMPA, COM ENTRADAS ROSQUEADAS PARA ELETRODUTOS DE Ø1", TIPO "LR". REF. DAISA OU EQUIVALENTE TÉCNICO.</t>
  </si>
  <si>
    <t>DISJUNTOR TRIPOLAR DE 60 A 100-A</t>
  </si>
  <si>
    <t>CPU5481</t>
  </si>
  <si>
    <t>CONDULETE DE ALUMINIO TIPO LR, PARA ELETRODUTO ROSCAVEL DE 1. 1/2", COM TAMPA CEGA</t>
  </si>
  <si>
    <t>CPU5494</t>
  </si>
  <si>
    <t>BUCHA DE REDUCAO DE FERRO GALVANIZADO, COM ROSCA BSP, DE 1 1/2" X 1"</t>
  </si>
  <si>
    <t>EXTINTOR MULTI USO EM PO A B C (6 KG) - CAPACIDADE EXTINTORA 3A 20BC</t>
  </si>
  <si>
    <t>DEMOLICAO MANUAL COBERTURA TELHA FIBROCIMENTO/FIBRA DE VIDRO/SIMILARES C/ TRANSP. ATÉ CB. E CARGA</t>
  </si>
  <si>
    <t>CPU5477</t>
  </si>
  <si>
    <t>CONDULETE DE ALUMINIO SILICIO, TIPO TB,DE 1", COM TAMPA</t>
  </si>
  <si>
    <t>CPU5950</t>
  </si>
  <si>
    <t>CHUVEIRO ELÉTRICO EM PVC 220V 5500W</t>
  </si>
  <si>
    <t>REGISTRO DE GAVETA C/CANOPLA DIAMETRO 3/4"</t>
  </si>
  <si>
    <t>CPU6447</t>
  </si>
  <si>
    <t>CABO DE AÇO D = 8MM</t>
  </si>
  <si>
    <t>LETREIRO MÉDIO A GRANDE PORTE EM PAREDE FEITO A PINCEL</t>
  </si>
  <si>
    <t>CURVA 90 GRAUS CURTA DIAM. 100 MM (ESGOTO)</t>
  </si>
  <si>
    <t>ESCAVACAO MANUAL DE VALAS &lt; 1 MTS. (OBRAS CIVIS)</t>
  </si>
  <si>
    <t>PINTURA ESMALTE 2 DEMÃOS PARA ESQUADRIAS DE FERRO (SEM FUNDO ANTICORROSIVO)</t>
  </si>
  <si>
    <t>TUBO DE LIGACAO PVC CROMADO 1.1/2" / ESPUDE  - (ENTRADA)</t>
  </si>
  <si>
    <t>FECHADURA TIPO LIVRE OCUPADO PARA SANITÁRIO REF.: (819 IMAB/719 LA FONTE) OU EQUIV.</t>
  </si>
  <si>
    <t>REGISTRO DE GAVETA BRUTO DIAMETRO 2"</t>
  </si>
  <si>
    <t>ELETRODUTO DE PVC RIGIDO DIAMETRO 1"</t>
  </si>
  <si>
    <t>REGISTRO DE GAVETA C/CANOPLA DIAMETRO 1"</t>
  </si>
  <si>
    <t>DEMOLIÇÃO MANUAL DE REVESTIMENTOS COM AZULEJO COM TRANSPORTE ATE CAÇAMBA E CARGA</t>
  </si>
  <si>
    <t>CPU6865</t>
  </si>
  <si>
    <t>PLACA INDICATIVA DE SINALIZAÇÃO EM ALUMÍNIO COM SUPERFÍCIE ADESIVADA 25x35cm</t>
  </si>
  <si>
    <t xml:space="preserve">UND   </t>
  </si>
  <si>
    <t>PROLONGAMENTO PARA CAIXA SIFONADA 150 MM</t>
  </si>
  <si>
    <t>TOMADA HEXAGONAL 2P + T - 10A - 250V</t>
  </si>
  <si>
    <t>CPU5474</t>
  </si>
  <si>
    <t>CONDULETE DE ALUMÍNIO, TIPO LB, PARA ELETRODUTO DE AÇO GALVANIZADO DN 25 MM (1''), APARENTE - FORNECIMENTO E INSTALAÇÃO. AF_10/2022</t>
  </si>
  <si>
    <t>CPU5496</t>
  </si>
  <si>
    <t>BUCHA DE REDUCAO DE FERRO GALVANIZADO, COM ROSCA BSP, DE 2" X 1"</t>
  </si>
  <si>
    <t>CPU2728</t>
  </si>
  <si>
    <t>CUBA DE AÇO INOX ISIS 2C 34BL DE *72X40*CM OU EQUIVALENTE</t>
  </si>
  <si>
    <t>TANQUE DE AÇO INOX - CHAPA 0,7MM - MEDIDAS APROXIMADAS 50 X 40 X 22 CM (C X L X A)</t>
  </si>
  <si>
    <t>DISPOSITIVO DE PROTEÇÃO CONTRA SURTOS (D.P.S.) 275V DE 8 A 40KA</t>
  </si>
  <si>
    <t>ELETRODUTO PVC FLEXÍVEL - MANGUEIRA CORRUGADA LEVE - DIAM. 20MM</t>
  </si>
  <si>
    <t>GRELHA REDONDA ACO INOX ROTATIVA DIAM. 150 MM</t>
  </si>
  <si>
    <t>CURVA 90 GRAUS CURTA DIAM. 40 MM (ESGOTO)</t>
  </si>
  <si>
    <t>LUVA  EM AÇO GALVANIZADO DIÂMETRO 1"</t>
  </si>
  <si>
    <t>LUVA EM AÇO GALVANIZADO DIÂMETRO 2"</t>
  </si>
  <si>
    <t>CPU5470</t>
  </si>
  <si>
    <t>CONDULETE DE ALUMINIO TIPO T, PARA ELETRODUTO ROSCAVEL DE 2", COM TAMPA CEGA</t>
  </si>
  <si>
    <t>JOELHO 90 GRAUS DIAMETRO 50 MM (ESGOTO)</t>
  </si>
  <si>
    <t>CPU2579</t>
  </si>
  <si>
    <t>CONECTOR DE MEDIÇÃO (CONECTOR MEDICAO/EMENDA 50MM2 2PF PRT901)</t>
  </si>
  <si>
    <t>CPU5464</t>
  </si>
  <si>
    <t>CONDULETE DE ALUMINIO TIPO T, PARA ELETRODUTO ROSCAVEL DE 1", COM TAMPA CEGA</t>
  </si>
  <si>
    <t>SIFAO PARA PIA 1.1/2" X 2" METAL</t>
  </si>
  <si>
    <t>REGISTRO DE GAVETA C/CANOPLA DIAMETRO 1.1/2"</t>
  </si>
  <si>
    <t>CORPO CAIXA SIFONADA DIAM. 150 X 185 X 75</t>
  </si>
  <si>
    <t>CPU2580</t>
  </si>
  <si>
    <t>MASTRO TELESCÓPICO 4 METROS (3m x DN=2" + 1m x DN=1.1/2")</t>
  </si>
  <si>
    <t>ELETRODUTO PVC FLEXÍVEL - MANGUEIRA CORRUGADA LEVE - DIAM. 25MM</t>
  </si>
  <si>
    <t>CPU2570</t>
  </si>
  <si>
    <t>CAIXA DE INSPEÇÃO EM PVC SUSPENSA COM BOCAL DIAMETRO 1"</t>
  </si>
  <si>
    <t>TE SANITARIO DIAMETRO 50 X 50 MM (ESGOTO)</t>
  </si>
  <si>
    <t>JOELHO 45 GRAUS DIAMETRO 40 MM (ESGOTO)</t>
  </si>
  <si>
    <t>TE SANITARIO DIAMETRO 75 X 50 MM (ESGOTO)</t>
  </si>
  <si>
    <t>PORTA DE ENROLAR C/FERRAGENS</t>
  </si>
  <si>
    <t>TE 90 GRAUS SOLDAVEL COM BUCHA DE LATÃO NA BOLSA CENTRAL 25 X 25 X 1/2"</t>
  </si>
  <si>
    <t>TUBO PARA VÁLVULA DE DESCARGA ( CURTO 1.1/4" )</t>
  </si>
  <si>
    <t>CABO FLEXÍVEL, PVC (70° C), 450/750 V, 4 MM2</t>
  </si>
  <si>
    <t>CPU5495</t>
  </si>
  <si>
    <t>BUCHA DE REDUCAO DE FERRO GALVANIZADO, COM ROSCA BSP, DE 2" X 1 1/2"</t>
  </si>
  <si>
    <t>TORNEIRA DE PAREDE PARA TANQUE COM AREJADOR DIÂMETRO DE 1/2" E 3/4"</t>
  </si>
  <si>
    <t>CPU2799</t>
  </si>
  <si>
    <t>CONECTOR A COMPRESSÃO POR MOLA PARA CONDUTORES ATÉ 6,0MM² (CONEXÃO DOS CHUVEIROS). WAGO OU EQUIVALENTE TÉCNICO</t>
  </si>
  <si>
    <t>CPU5462</t>
  </si>
  <si>
    <t xml:space="preserve">CONDULET DE ALUMÍNIO ROSCÁVEL TIPO "LL" Ø 1" </t>
  </si>
  <si>
    <t>CPU5479</t>
  </si>
  <si>
    <t>CONDULETE DE ALUMÍNIO, TIPO "T" OU "TB", DIÂMETRO DE SAÍDA 2" (50MM), EXCLUSIVE INSTALAÇÃO, MÓDULO E PLACA (FORNECIMENTO)</t>
  </si>
  <si>
    <t>ABRAÇADEIRA METALICA TIPO "D" DIAM. 2"</t>
  </si>
  <si>
    <t>CONJUNTO DE FIXACAO P/VASO SANITARIO (PAR)</t>
  </si>
  <si>
    <t>TE SANITARIO DIAMETRO 100 X 50 MM (ESGOTO)</t>
  </si>
  <si>
    <t>JOELHO 90 GRAUS C/ANEL 40 MM</t>
  </si>
  <si>
    <t>LUMINÁRIA DE EMERGÊNCIA 30 LEDS</t>
  </si>
  <si>
    <t>REGISTRO DE GAVETA BRUTO DIAMETRO 2.1/2"</t>
  </si>
  <si>
    <t>TERMINAL DE PRESSAO 50 MM2</t>
  </si>
  <si>
    <t>PARAFUSO P/BUCHA S-8</t>
  </si>
  <si>
    <t>CPU5483</t>
  </si>
  <si>
    <t>CONDULETE TIPO "LB" DE 1 1/2" EM ALUMÍNIO FUNDIDO A PROVA DE TEMPO</t>
  </si>
  <si>
    <t>JUNCAO SIMPLES DIAM. 100 X 100 MM (ESGOTO)</t>
  </si>
  <si>
    <t>CPU2583</t>
  </si>
  <si>
    <t>CONJUNTO DE ESTAIS TUBULARES TIPO RIGIDO 1 METRO PARA MASTRO 2"</t>
  </si>
  <si>
    <t>ANEL DE VEDAÇÃO PARA VASO SANITÁRIO</t>
  </si>
  <si>
    <t>ABRAÇADEIRA METALICA TIPO "D" DIAM. 1"</t>
  </si>
  <si>
    <t>INTERRUPTOR SIMPLES 1 SEÇÃO E 1 TOMADA HEXAGONAL 2P + T - 10A CONJUGADOS</t>
  </si>
  <si>
    <t>CPU5493</t>
  </si>
  <si>
    <t xml:space="preserve">CONDULET EM LIGA DE ALUMÍNIO, COM TAMPA, ENTRADAS ROSCÁVEIS PARA ELETRODUTO DE 1.1/2", TIPO MÚLTIPLO C/TAMPA </t>
  </si>
  <si>
    <t>LUVA EM AÇO GALVANIZADO DIÂMETRO 1.1/2"</t>
  </si>
  <si>
    <t>ACO CA-60B - 4,2 MM - (OBRAS CIVIS)</t>
  </si>
  <si>
    <t>REMOÇÃO MANUAL DE JANELA OU PORTAL COM TRANSPORTE ATÉ CAÇAMBA E CARGA</t>
  </si>
  <si>
    <t>CPU6241</t>
  </si>
  <si>
    <t>CANALETA ORGANIZADORA DE CABOS EM QUADRO ELÉTRICO 50X50MM, 2M.</t>
  </si>
  <si>
    <t>JOELHO 45 GRAUS DIAMETRO 75 MM (ESGOTO)</t>
  </si>
  <si>
    <t>BUCHA DE NYLON S-8</t>
  </si>
  <si>
    <t>JOELHO DE REDUCAO 90 GRAUS SOLDÁVEL COM BUCHA LATAO 25X1/2"</t>
  </si>
  <si>
    <t>CPU3035</t>
  </si>
  <si>
    <t xml:space="preserve">ARRUELA 10,5 MM - DIÂMETRO EXTERNO 20 MM </t>
  </si>
  <si>
    <t>SIFÃO METÁLICO PARA TANQUE DE 1 1/4" X 1 1/2"</t>
  </si>
  <si>
    <t>ADAPTADOR SOLDÁVEL CURTO COM BOLSA E ROSCA PARA REGISTRO 50MMX1.1/2"</t>
  </si>
  <si>
    <t>INTERRUPTOR SIMPLES (1 SECAO)</t>
  </si>
  <si>
    <t>PARA RAIOS FRANKLIM 4 PONTAS</t>
  </si>
  <si>
    <t>CPU2771</t>
  </si>
  <si>
    <t>CONDULETE EM LIGA DE ALUMÍNIO, COM TAMPA, COM ENTRADAS ROSQUEADAS PARA ELETRODUTOS DE Ø1", TIPO "E". REF. DAISA OU EQUIVALENTE TÉCNICO.</t>
  </si>
  <si>
    <t>CORPO CAIXA SIFONADA DIAM. 150 X 150 X 50</t>
  </si>
  <si>
    <t>TOMADA HEXAGONAL DUPLA 2P + T - 10A - 250V</t>
  </si>
  <si>
    <t>JUNCAO SIMPLES DIAMETRO 50 X 50 MM (ESGOTO)</t>
  </si>
  <si>
    <t>ADESIVO PLASTICO - FRASCO 850 G</t>
  </si>
  <si>
    <t>JOELHO 90 GRAUS DIAMETRO 40 MM (ESGOTO)</t>
  </si>
  <si>
    <t>PORTA GRELHA REDONDO CROMADO DIAMETRO 150 MM</t>
  </si>
  <si>
    <t>CADEADO 50 MM</t>
  </si>
  <si>
    <t>PREPARO COM BETONEIRA E TRANSPORTE MANUAL DE CONCRETO FCK-20 - (O.C.)</t>
  </si>
  <si>
    <t>CPU2822</t>
  </si>
  <si>
    <t>PLACA SINALIZAÇÃO APERTE E EMPURRE - CÓDIGO M3 (30x15cm)</t>
  </si>
  <si>
    <t>ABRAÇADEIRA METALICA TIPO "D" DIAM. 1.1/2"</t>
  </si>
  <si>
    <t>BUCHA E ARRUELA METALICA DIAM. 1"</t>
  </si>
  <si>
    <t xml:space="preserve">PR    </t>
  </si>
  <si>
    <t>CPU2819</t>
  </si>
  <si>
    <t>PLACA SAÍDA DE EMERGÊNCIA - SAÍDA - CÓDIGO S12 (48x24cm)</t>
  </si>
  <si>
    <t>TORNEIRA DE MESA PARA PIA DIÂMETRO DE 1/2" - BICA MÓVEL</t>
  </si>
  <si>
    <t>JOELHO 90 GRAUS DIAMETRO 75 MM (ESGOTO)</t>
  </si>
  <si>
    <t>VALVULA PARA PIA TIPO AMERICANA DIAMETRO 3.1/2" (METALICA)</t>
  </si>
  <si>
    <t>ALVENARIA DE TIJOLO COMUM 1/2 VEZ - ARGAMASSA (1CI : 2CH : 8ARML)</t>
  </si>
  <si>
    <t>CPU2581</t>
  </si>
  <si>
    <t>BASE METÁLICA PARA MASTRO 2"</t>
  </si>
  <si>
    <t>ADAPTADOR SOLDÁVEL CURTO C/ BOLSA E ROSCA PARA REGISTRO 25X3/4"</t>
  </si>
  <si>
    <t>ADAPTADOR SOLDÁVEL CURTO C/ BOLSA E ROSCA PARA REGISTRO 60X2"</t>
  </si>
  <si>
    <t>TERMINAL DE VENTILACAO DIAMETRO 50 MM (ESGOTO)</t>
  </si>
  <si>
    <t>REDUCAO EXCENTRICA 75 X 50 MM (ESGOTO)</t>
  </si>
  <si>
    <t>LUVA SOLDAVEL C/ROSCA DIAMETRO 25 X 3/4"</t>
  </si>
  <si>
    <t>FIXACAO P/LAVATORIO (PAR)</t>
  </si>
  <si>
    <t xml:space="preserve">PAR   </t>
  </si>
  <si>
    <t>SOLUCAO LIMPADORA 1000 CM3</t>
  </si>
  <si>
    <t>BUCHA E ARRUELA METALICA DIAM. 2"</t>
  </si>
  <si>
    <t>JUNCAO SIMPLES DIAMETRO 75 X 75 MM (ESGOTO)</t>
  </si>
  <si>
    <t>CPU2735</t>
  </si>
  <si>
    <t>TERMINAL DE VENTILAÇÃO DIÂMETRO 75 MM</t>
  </si>
  <si>
    <t>CPU2820</t>
  </si>
  <si>
    <t>PLACA SINALIZAÇÃO EDIFICAÇÃO - CÓDIGO M1 (25x35cm)</t>
  </si>
  <si>
    <t>LIMPEZA DO SUBSTRATO COM APLICAÇÃO DE JATO DE ÁGUA FRIA</t>
  </si>
  <si>
    <t>CPU2586</t>
  </si>
  <si>
    <t xml:space="preserve">SINALIZADOR DE OBSTÁCULO COMPOSTO POR GLOBO DE VIDRO DIFRATOR COM LAMPADA DE LONGA DURAÇÃO (&gt; 10.000 Hs) ACIONADA POR CÉLULA FOTOELÉTRICA </t>
  </si>
  <si>
    <t>CPU2821</t>
  </si>
  <si>
    <t>PLACA SINALIZAÇÃO LOTAÇÃO MÁXIMA - CÓDIGO M2 (40x20cm)</t>
  </si>
  <si>
    <t>LUVA SIMPLES DIAMETRO 75 MM - (ESGOTO)</t>
  </si>
  <si>
    <t>BUCHA DE REDUCAO LONGA 50 X 40 MM - (ESGOTO)</t>
  </si>
  <si>
    <t>FITA DE AUTO FUSAO, ROLO E 10,00 MM</t>
  </si>
  <si>
    <t>CPU2606</t>
  </si>
  <si>
    <t>SUPORTE-GUIA SIMPLES</t>
  </si>
  <si>
    <t>TE 90 GRAUS SOLDAVEL DIAMETRO 32 MM</t>
  </si>
  <si>
    <t>CPU2818</t>
  </si>
  <si>
    <t>PLACA SAÍDA DE EMERGÊNCIA - SAÍDA - CÓDIGO S12 (24x12cm)</t>
  </si>
  <si>
    <t>GRELHA REDONDA ACO INOX ROTATIVA DIAM. 100 MM</t>
  </si>
  <si>
    <t>CORPO CAIXA SIFONADA DIAM. 100 X 100 X 50</t>
  </si>
  <si>
    <t>APILOAMENTO</t>
  </si>
  <si>
    <t>CPU2605</t>
  </si>
  <si>
    <t>ABRACADEIRA-GUIA SIMPLES 2" UMA DESCIDA</t>
  </si>
  <si>
    <t>FITA ISOLANTE, ROLO DE 20,00 M</t>
  </si>
  <si>
    <t>INTERRUPTOR PARALELO SIMPLES (1 SECAO)</t>
  </si>
  <si>
    <t>TE SANITARIO DIAMETRO 75 X 75 MM (ESGOTO)</t>
  </si>
  <si>
    <t>CPU2767</t>
  </si>
  <si>
    <t>MONOBLOCO COM TAMPA CEGA, COMPLETO, COM PARAFUSOS, ESPELHO E CAIXA DE PASSAGEM 4X2" PARA FUTURA INSTALAÇÃO DE AR CONDICIONADO. REF. TRAMONTINA OU EQUIVALENTE.</t>
  </si>
  <si>
    <t>ADAPTADOR SOLDÁVEL CURTO C/ BOLSA E ROSCA PARA REGISTRO 32X1"</t>
  </si>
  <si>
    <t>CPU2614</t>
  </si>
  <si>
    <t>PLACA SINALIZAÇÃO DE EQUIPAMENTOS - EXTINTOR DE INCÊNDIO - CÓDIGO E5 (20x20cm)</t>
  </si>
  <si>
    <t>CURVA 90 GRAUS CURTA DIAM. 50 MM (ESGOTO)</t>
  </si>
  <si>
    <t>INTERRUPTOR INTERMEDIARIO (FOUR-WAY)</t>
  </si>
  <si>
    <t>CPU2603</t>
  </si>
  <si>
    <t>ABRACADEIRA-GUIA REFORCADA 2" UMA DESCIDA</t>
  </si>
  <si>
    <t>DEMOLIÇÃO MANUAL DE REVESTIMENTO COM ARGAMASSA COM TRANSPORTE ATÉ CAÇAMBA E CARGA</t>
  </si>
  <si>
    <t>TAMPA CEGA PLÁSTICA 4"X2" COM FURO CENTRAL (PARA TV/SOM...)</t>
  </si>
  <si>
    <t>REMOÇÃO MANUAL DE BACIA SANITÁRIA COM TRANSPORTE ATÉ CAÇAMBA E CARGA</t>
  </si>
  <si>
    <t>CPU2817</t>
  </si>
  <si>
    <t>PLACA SAÍDA DE EMERGÊNCIA - SETA DIREITA - CÓDIGO S2 (48x24cm)</t>
  </si>
  <si>
    <t>CPU2816</t>
  </si>
  <si>
    <t>PLACA SAÍDA DE EMERGÊNCIA - SETA ESQUERDA - CÓDIGO S2 (48x24cm)</t>
  </si>
  <si>
    <t>VÁLVULA PARA TANQUE METÁLICA DIAM. 1" SEM LADRAO</t>
  </si>
  <si>
    <t>JOELHO 90 GRAUS C/ANEL 50 MM</t>
  </si>
  <si>
    <t>TE SANITARIO DIAMETRO 100 X 75 MM (ESGOTO)</t>
  </si>
  <si>
    <t>PORTA GRELHA QUADRADA PARA GRELHA REDONDA CROMADA 100 MM (ESGOTO)</t>
  </si>
  <si>
    <t>CPU2802</t>
  </si>
  <si>
    <t>PARAFUSO INOX 5/16" x 1.1/4"</t>
  </si>
  <si>
    <t>CPU2601</t>
  </si>
  <si>
    <t>ABRAÇADEIRA GUIA REFORÇADA 1.1/2" UMA DESCIDA</t>
  </si>
  <si>
    <t>BUCHA E ARRUELA METALICA DIAM. 1.1/2"</t>
  </si>
  <si>
    <t>TRANSPORTE DE MATERIAL ESCAVADO M3.KM</t>
  </si>
  <si>
    <t xml:space="preserve">m3km  </t>
  </si>
  <si>
    <t>CPU2814</t>
  </si>
  <si>
    <t>PLACA SAÍDA DE EMERGÊNCIA - SETA ESQUERDA - CÓDIGO S2 (24x12cm)</t>
  </si>
  <si>
    <t>CPU2815</t>
  </si>
  <si>
    <t>PLACA SAÍDA DE EMERGÊNCIA - SETA DIREITA - CÓDIGO S2 (24x12cm)</t>
  </si>
  <si>
    <t>BUCHA DE NYLON S-10</t>
  </si>
  <si>
    <t>DEMOLIÇÃO MANUAL DE BANCADA COM TRANSPORTE ATÉ CAÇAMBA E CARGA</t>
  </si>
  <si>
    <t>PORCA SEXTAVADA DIAMETRO 5/16"</t>
  </si>
  <si>
    <t>PARAFUSO SEXTAVADO D = 1/4" X 5/8"</t>
  </si>
  <si>
    <t>COD AUXILIAR</t>
  </si>
  <si>
    <t>LUMINÁRIA LED INDUSTRIAL DE 200W PARA ILUMINAÇÃO DE QUADRA ESPORTIVA, TEMPERATURA DE COR 6500K, USO INTERNO OU EXTERNO, À PROVA DE CORROSÃO, TENSÃO 110-277V, IP65, IRC80, VIDA ÚTIL &gt; 30.000  HORAS, FATOR DE POTÊNCIA &gt;0,9, SUPORTE COM AJUSTE, MATERIAL EM ALUMÍNIO. REF. PHILIPS OU EQUIVALENTE.</t>
  </si>
  <si>
    <t>LUMINÁRIA DE EMERGÊNCIA EM LED, AUTÔNOMA, 2200 LUMENS, 2 FARÓIS, PELO MENOS 20 LEDS EM CADA FAROL, LED INDICATIVO DE FUNCIONAMENTO, AUTONOMIA MÍNIMA DE 2 HORAS, TENSÃO 110-220V, TEMPERATURA DE OPERAÇÃO DE 0 A 50°C, TEMPERATURA DE COR 6000K, POTÊNCIA MÍNIMA DE 20W, CORPO EM ABS, COM BOTÃO DE TESTE, COR BRANCA. REF. SEGURIMAX OU EQUIVALENTE.</t>
  </si>
  <si>
    <t>% ACUMULADO</t>
  </si>
  <si>
    <t>CLASSIFICAÇÃO</t>
  </si>
  <si>
    <t>A</t>
  </si>
  <si>
    <t>B</t>
  </si>
  <si>
    <t>C</t>
  </si>
  <si>
    <t>SERVIÇO</t>
  </si>
  <si>
    <t>UNIDADE</t>
  </si>
  <si>
    <t>QNT</t>
  </si>
  <si>
    <t>UNITÁRIO</t>
  </si>
  <si>
    <t>TOTAL</t>
  </si>
  <si>
    <t>OBRA: REFORMA E ADEQUAÇÃO DO GINÁSIO DE ESPORTES DE CRISTIANÓPOLIS - GO</t>
  </si>
  <si>
    <t>REF:  TABELA DE CUSTOS DE OBRAS CIVIS GOINFRA -T303 - ABR/2025 - SEM DESONERAÇÃO</t>
  </si>
  <si>
    <t>DATA: 16/07/2025</t>
  </si>
  <si>
    <t>CURVA ABC DE SERVIÇOS</t>
  </si>
  <si>
    <t xml:space="preserve">*Existe uma diferença de R$0,33 em valor final entre  o Orçamento e a curva ABC de serviços, mas se deve truncamento do próprio sistema.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</si>
</sst>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164" formatCode="000000"/>
    <numFmt numFmtId="165" formatCode="#,##0.0000000"/>
    <numFmt numFmtId="166" formatCode="#0.00"/>
    <numFmt numFmtId="167" formatCode="###,##0.00"/>
    <numFmt numFmtId="168" formatCode="0.0000"/>
    <numFmt numFmtId="169" formatCode="##,##0.00"/>
    <numFmt numFmtId="170" formatCode="##0.0000000"/>
    <numFmt numFmtId="171" formatCode="##0.00"/>
    <numFmt numFmtId="172" formatCode="#0.0000000"/>
    <numFmt numFmtId="173" formatCode="0.0000000"/>
    <numFmt numFmtId="174" formatCode="##,##0.0000000"/>
    <numFmt numFmtId="175" formatCode="0.000%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</font>
    <font>
      <sz val="9"/>
      <color indexed="8"/>
      <name val="Arial"/>
    </font>
    <font>
      <sz val="8"/>
      <color indexed="8"/>
      <name val="Arial"/>
    </font>
    <font>
      <sz val="11"/>
      <color rgb="FF000000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3" applyNumberFormat="1" applyFont="1" applyFill="1" applyBorder="1" applyAlignment="1"/>
    <xf numFmtId="164" fontId="4" fillId="2" borderId="1" xfId="3" applyNumberFormat="1" applyFont="1" applyFill="1" applyBorder="1" applyAlignment="1">
      <alignment horizontal="left" vertical="top" wrapText="1"/>
    </xf>
    <xf numFmtId="0" fontId="4" fillId="2" borderId="1" xfId="3" applyFont="1" applyFill="1" applyBorder="1" applyAlignment="1">
      <alignment horizontal="left" vertical="top" wrapText="1"/>
    </xf>
    <xf numFmtId="0" fontId="4" fillId="2" borderId="1" xfId="3" applyFont="1" applyFill="1" applyBorder="1" applyAlignment="1">
      <alignment horizontal="center" vertical="top" wrapText="1"/>
    </xf>
    <xf numFmtId="165" fontId="4" fillId="2" borderId="1" xfId="3" applyNumberFormat="1" applyFont="1" applyFill="1" applyBorder="1" applyAlignment="1">
      <alignment horizontal="right" vertical="top" wrapText="1"/>
    </xf>
    <xf numFmtId="166" fontId="4" fillId="2" borderId="1" xfId="3" applyNumberFormat="1" applyFont="1" applyFill="1" applyBorder="1" applyAlignment="1">
      <alignment horizontal="right" vertical="top" wrapText="1"/>
    </xf>
    <xf numFmtId="167" fontId="4" fillId="2" borderId="2" xfId="3" applyNumberFormat="1" applyFont="1" applyFill="1" applyBorder="1" applyAlignment="1">
      <alignment horizontal="right" vertical="top" wrapText="1"/>
    </xf>
    <xf numFmtId="168" fontId="4" fillId="2" borderId="1" xfId="3" applyNumberFormat="1" applyFont="1" applyFill="1" applyBorder="1" applyAlignment="1">
      <alignment horizontal="right" vertical="top" wrapText="1"/>
    </xf>
    <xf numFmtId="169" fontId="4" fillId="2" borderId="2" xfId="3" applyNumberFormat="1" applyFont="1" applyFill="1" applyBorder="1" applyAlignment="1">
      <alignment horizontal="right" vertical="top" wrapText="1"/>
    </xf>
    <xf numFmtId="170" fontId="4" fillId="2" borderId="1" xfId="3" applyNumberFormat="1" applyFont="1" applyFill="1" applyBorder="1" applyAlignment="1">
      <alignment horizontal="right" vertical="top" wrapText="1"/>
    </xf>
    <xf numFmtId="171" fontId="4" fillId="2" borderId="1" xfId="3" applyNumberFormat="1" applyFont="1" applyFill="1" applyBorder="1" applyAlignment="1">
      <alignment horizontal="right" vertical="top" wrapText="1"/>
    </xf>
    <xf numFmtId="172" fontId="4" fillId="2" borderId="1" xfId="3" applyNumberFormat="1" applyFont="1" applyFill="1" applyBorder="1" applyAlignment="1">
      <alignment horizontal="right" vertical="top" wrapText="1"/>
    </xf>
    <xf numFmtId="4" fontId="4" fillId="2" borderId="1" xfId="3" applyNumberFormat="1" applyFont="1" applyFill="1" applyBorder="1" applyAlignment="1">
      <alignment horizontal="right" vertical="top" wrapText="1"/>
    </xf>
    <xf numFmtId="173" fontId="4" fillId="2" borderId="1" xfId="3" applyNumberFormat="1" applyFont="1" applyFill="1" applyBorder="1" applyAlignment="1">
      <alignment horizontal="right" vertical="top" wrapText="1"/>
    </xf>
    <xf numFmtId="169" fontId="4" fillId="2" borderId="1" xfId="3" applyNumberFormat="1" applyFont="1" applyFill="1" applyBorder="1" applyAlignment="1">
      <alignment horizontal="right" vertical="top" wrapText="1"/>
    </xf>
    <xf numFmtId="4" fontId="4" fillId="2" borderId="2" xfId="3" applyNumberFormat="1" applyFont="1" applyFill="1" applyBorder="1" applyAlignment="1">
      <alignment horizontal="right" vertical="top" wrapText="1"/>
    </xf>
    <xf numFmtId="2" fontId="4" fillId="2" borderId="1" xfId="3" applyNumberFormat="1" applyFont="1" applyFill="1" applyBorder="1" applyAlignment="1">
      <alignment horizontal="right" vertical="top" wrapText="1"/>
    </xf>
    <xf numFmtId="171" fontId="4" fillId="2" borderId="2" xfId="3" applyNumberFormat="1" applyFont="1" applyFill="1" applyBorder="1" applyAlignment="1">
      <alignment horizontal="right" vertical="top" wrapText="1"/>
    </xf>
    <xf numFmtId="166" fontId="4" fillId="2" borderId="2" xfId="3" applyNumberFormat="1" applyFont="1" applyFill="1" applyBorder="1" applyAlignment="1">
      <alignment horizontal="right" vertical="top" wrapText="1"/>
    </xf>
    <xf numFmtId="2" fontId="4" fillId="2" borderId="2" xfId="3" applyNumberFormat="1" applyFont="1" applyFill="1" applyBorder="1" applyAlignment="1">
      <alignment horizontal="right" vertical="top" wrapText="1"/>
    </xf>
    <xf numFmtId="174" fontId="4" fillId="2" borderId="1" xfId="3" applyNumberFormat="1" applyFont="1" applyFill="1" applyBorder="1" applyAlignment="1">
      <alignment horizontal="right" vertical="top" wrapText="1"/>
    </xf>
    <xf numFmtId="0" fontId="3" fillId="3" borderId="0" xfId="3" applyNumberFormat="1" applyFont="1" applyFill="1" applyBorder="1" applyAlignment="1"/>
    <xf numFmtId="0" fontId="4" fillId="4" borderId="1" xfId="3" applyFont="1" applyFill="1" applyBorder="1" applyAlignment="1">
      <alignment horizontal="left" vertical="top" wrapText="1"/>
    </xf>
    <xf numFmtId="0" fontId="4" fillId="4" borderId="1" xfId="3" applyFont="1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right" vertical="top" wrapText="1"/>
    </xf>
    <xf numFmtId="0" fontId="4" fillId="4" borderId="2" xfId="3" applyNumberFormat="1" applyFont="1" applyFill="1" applyBorder="1" applyAlignment="1">
      <alignment horizontal="right" vertical="top" wrapText="1"/>
    </xf>
    <xf numFmtId="2" fontId="0" fillId="0" borderId="0" xfId="0" applyNumberFormat="1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9" fontId="6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9" fontId="6" fillId="0" borderId="7" xfId="0" applyNumberFormat="1" applyFont="1" applyBorder="1" applyAlignment="1">
      <alignment horizontal="center" vertical="center"/>
    </xf>
    <xf numFmtId="44" fontId="2" fillId="0" borderId="0" xfId="1" applyFont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2" fontId="2" fillId="5" borderId="4" xfId="0" applyNumberFormat="1" applyFont="1" applyFill="1" applyBorder="1" applyAlignment="1">
      <alignment horizontal="center" vertical="center"/>
    </xf>
    <xf numFmtId="44" fontId="2" fillId="5" borderId="4" xfId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4" fontId="0" fillId="0" borderId="4" xfId="1" applyFont="1" applyBorder="1" applyAlignment="1">
      <alignment horizontal="center" vertical="center" wrapText="1"/>
    </xf>
    <xf numFmtId="44" fontId="0" fillId="0" borderId="4" xfId="1" applyFont="1" applyBorder="1" applyAlignment="1">
      <alignment horizontal="center" vertical="center"/>
    </xf>
    <xf numFmtId="175" fontId="0" fillId="0" borderId="4" xfId="2" applyNumberFormat="1" applyFont="1" applyBorder="1" applyAlignment="1">
      <alignment horizontal="center" vertical="center"/>
    </xf>
    <xf numFmtId="175" fontId="0" fillId="0" borderId="4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 vertical="center"/>
    </xf>
    <xf numFmtId="44" fontId="0" fillId="0" borderId="9" xfId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175" fontId="0" fillId="3" borderId="9" xfId="2" applyNumberFormat="1" applyFont="1" applyFill="1" applyBorder="1" applyAlignment="1">
      <alignment horizontal="center"/>
    </xf>
    <xf numFmtId="175" fontId="0" fillId="3" borderId="0" xfId="2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44" fontId="0" fillId="0" borderId="10" xfId="1" applyFont="1" applyBorder="1" applyAlignment="1">
      <alignment horizontal="center" vertical="center"/>
    </xf>
    <xf numFmtId="44" fontId="0" fillId="0" borderId="12" xfId="1" applyFont="1" applyBorder="1" applyAlignment="1">
      <alignment horizontal="center" vertical="center"/>
    </xf>
    <xf numFmtId="0" fontId="5" fillId="2" borderId="3" xfId="3" applyFont="1" applyFill="1" applyBorder="1" applyAlignment="1">
      <alignment horizontal="left" vertical="top" wrapText="1"/>
    </xf>
    <xf numFmtId="0" fontId="5" fillId="2" borderId="3" xfId="3" applyFont="1" applyFill="1" applyBorder="1" applyAlignment="1">
      <alignment horizontal="right" vertical="top" wrapText="1"/>
    </xf>
    <xf numFmtId="0" fontId="2" fillId="3" borderId="11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7" fillId="6" borderId="6" xfId="0" applyFont="1" applyFill="1" applyBorder="1" applyAlignment="1">
      <alignment horizontal="center"/>
    </xf>
    <xf numFmtId="0" fontId="0" fillId="0" borderId="0" xfId="0" applyAlignment="1">
      <alignment horizontal="left" vertical="center"/>
    </xf>
  </cellXfs>
  <cellStyles count="4">
    <cellStyle name="Moeda" xfId="1" builtinId="4"/>
    <cellStyle name="Normal" xfId="0" builtinId="0"/>
    <cellStyle name="Normal 2" xfId="3" xr:uid="{3ACB81A1-DE2C-404C-9776-EF0E5DE05B28}"/>
    <cellStyle name="Porcentagem" xfId="2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3256463</xdr:colOff>
      <xdr:row>0</xdr:row>
      <xdr:rowOff>0</xdr:rowOff>
    </xdr:from>
    <xdr:to>
      <xdr:col>4</xdr:col>
      <xdr:colOff>281941</xdr:colOff>
      <xdr:row>7</xdr:row>
      <xdr:rowOff>58088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305676D-CC79-4A07-85E7-EEA8A717B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9443" y="0"/>
          <a:ext cx="5409383" cy="13211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39097-8851-4CA7-8AF6-84244F6B7E9B}">
  <dimension ref="A1:G170"/>
  <sheetViews>
    <sheetView zoomScale="120" zoomScaleNormal="120" workbookViewId="0">
      <selection sqref="A1:G1"/>
    </sheetView>
  </sheetViews>
  <sheetFormatPr defaultRowHeight="13.2" x14ac:dyDescent="0.25"/>
  <cols>
    <col min="1" max="1" width="10" style="2" bestFit="1" customWidth="1"/>
    <col min="2" max="2" width="42.6640625" style="2" customWidth="1"/>
    <col min="3" max="3" width="6.77734375" style="2" bestFit="1" customWidth="1"/>
    <col min="4" max="4" width="12.88671875" style="2" bestFit="1" customWidth="1"/>
    <col min="5" max="5" width="8.21875" style="2" bestFit="1" customWidth="1"/>
    <col min="6" max="6" width="10.5546875" style="2" bestFit="1" customWidth="1"/>
    <col min="7" max="7" width="7.77734375" style="2" bestFit="1" customWidth="1"/>
    <col min="8" max="255" width="8.88671875" style="2"/>
    <col min="256" max="256" width="4.6640625" style="2" customWidth="1"/>
    <col min="257" max="257" width="10" style="2" bestFit="1" customWidth="1"/>
    <col min="258" max="258" width="42.6640625" style="2" customWidth="1"/>
    <col min="259" max="259" width="6.77734375" style="2" bestFit="1" customWidth="1"/>
    <col min="260" max="260" width="12.88671875" style="2" bestFit="1" customWidth="1"/>
    <col min="261" max="261" width="8.21875" style="2" bestFit="1" customWidth="1"/>
    <col min="262" max="262" width="10.5546875" style="2" bestFit="1" customWidth="1"/>
    <col min="263" max="263" width="7.77734375" style="2" bestFit="1" customWidth="1"/>
    <col min="264" max="511" width="8.88671875" style="2"/>
    <col min="512" max="512" width="4.6640625" style="2" customWidth="1"/>
    <col min="513" max="513" width="10" style="2" bestFit="1" customWidth="1"/>
    <col min="514" max="514" width="42.6640625" style="2" customWidth="1"/>
    <col min="515" max="515" width="6.77734375" style="2" bestFit="1" customWidth="1"/>
    <col min="516" max="516" width="12.88671875" style="2" bestFit="1" customWidth="1"/>
    <col min="517" max="517" width="8.21875" style="2" bestFit="1" customWidth="1"/>
    <col min="518" max="518" width="10.5546875" style="2" bestFit="1" customWidth="1"/>
    <col min="519" max="519" width="7.77734375" style="2" bestFit="1" customWidth="1"/>
    <col min="520" max="767" width="8.88671875" style="2"/>
    <col min="768" max="768" width="4.6640625" style="2" customWidth="1"/>
    <col min="769" max="769" width="10" style="2" bestFit="1" customWidth="1"/>
    <col min="770" max="770" width="42.6640625" style="2" customWidth="1"/>
    <col min="771" max="771" width="6.77734375" style="2" bestFit="1" customWidth="1"/>
    <col min="772" max="772" width="12.88671875" style="2" bestFit="1" customWidth="1"/>
    <col min="773" max="773" width="8.21875" style="2" bestFit="1" customWidth="1"/>
    <col min="774" max="774" width="10.5546875" style="2" bestFit="1" customWidth="1"/>
    <col min="775" max="775" width="7.77734375" style="2" bestFit="1" customWidth="1"/>
    <col min="776" max="1023" width="8.88671875" style="2"/>
    <col min="1024" max="1024" width="4.6640625" style="2" customWidth="1"/>
    <col min="1025" max="1025" width="10" style="2" bestFit="1" customWidth="1"/>
    <col min="1026" max="1026" width="42.6640625" style="2" customWidth="1"/>
    <col min="1027" max="1027" width="6.77734375" style="2" bestFit="1" customWidth="1"/>
    <col min="1028" max="1028" width="12.88671875" style="2" bestFit="1" customWidth="1"/>
    <col min="1029" max="1029" width="8.21875" style="2" bestFit="1" customWidth="1"/>
    <col min="1030" max="1030" width="10.5546875" style="2" bestFit="1" customWidth="1"/>
    <col min="1031" max="1031" width="7.77734375" style="2" bestFit="1" customWidth="1"/>
    <col min="1032" max="1279" width="8.88671875" style="2"/>
    <col min="1280" max="1280" width="4.6640625" style="2" customWidth="1"/>
    <col min="1281" max="1281" width="10" style="2" bestFit="1" customWidth="1"/>
    <col min="1282" max="1282" width="42.6640625" style="2" customWidth="1"/>
    <col min="1283" max="1283" width="6.77734375" style="2" bestFit="1" customWidth="1"/>
    <col min="1284" max="1284" width="12.88671875" style="2" bestFit="1" customWidth="1"/>
    <col min="1285" max="1285" width="8.21875" style="2" bestFit="1" customWidth="1"/>
    <col min="1286" max="1286" width="10.5546875" style="2" bestFit="1" customWidth="1"/>
    <col min="1287" max="1287" width="7.77734375" style="2" bestFit="1" customWidth="1"/>
    <col min="1288" max="1535" width="8.88671875" style="2"/>
    <col min="1536" max="1536" width="4.6640625" style="2" customWidth="1"/>
    <col min="1537" max="1537" width="10" style="2" bestFit="1" customWidth="1"/>
    <col min="1538" max="1538" width="42.6640625" style="2" customWidth="1"/>
    <col min="1539" max="1539" width="6.77734375" style="2" bestFit="1" customWidth="1"/>
    <col min="1540" max="1540" width="12.88671875" style="2" bestFit="1" customWidth="1"/>
    <col min="1541" max="1541" width="8.21875" style="2" bestFit="1" customWidth="1"/>
    <col min="1542" max="1542" width="10.5546875" style="2" bestFit="1" customWidth="1"/>
    <col min="1543" max="1543" width="7.77734375" style="2" bestFit="1" customWidth="1"/>
    <col min="1544" max="1791" width="8.88671875" style="2"/>
    <col min="1792" max="1792" width="4.6640625" style="2" customWidth="1"/>
    <col min="1793" max="1793" width="10" style="2" bestFit="1" customWidth="1"/>
    <col min="1794" max="1794" width="42.6640625" style="2" customWidth="1"/>
    <col min="1795" max="1795" width="6.77734375" style="2" bestFit="1" customWidth="1"/>
    <col min="1796" max="1796" width="12.88671875" style="2" bestFit="1" customWidth="1"/>
    <col min="1797" max="1797" width="8.21875" style="2" bestFit="1" customWidth="1"/>
    <col min="1798" max="1798" width="10.5546875" style="2" bestFit="1" customWidth="1"/>
    <col min="1799" max="1799" width="7.77734375" style="2" bestFit="1" customWidth="1"/>
    <col min="1800" max="2047" width="8.88671875" style="2"/>
    <col min="2048" max="2048" width="4.6640625" style="2" customWidth="1"/>
    <col min="2049" max="2049" width="10" style="2" bestFit="1" customWidth="1"/>
    <col min="2050" max="2050" width="42.6640625" style="2" customWidth="1"/>
    <col min="2051" max="2051" width="6.77734375" style="2" bestFit="1" customWidth="1"/>
    <col min="2052" max="2052" width="12.88671875" style="2" bestFit="1" customWidth="1"/>
    <col min="2053" max="2053" width="8.21875" style="2" bestFit="1" customWidth="1"/>
    <col min="2054" max="2054" width="10.5546875" style="2" bestFit="1" customWidth="1"/>
    <col min="2055" max="2055" width="7.77734375" style="2" bestFit="1" customWidth="1"/>
    <col min="2056" max="2303" width="8.88671875" style="2"/>
    <col min="2304" max="2304" width="4.6640625" style="2" customWidth="1"/>
    <col min="2305" max="2305" width="10" style="2" bestFit="1" customWidth="1"/>
    <col min="2306" max="2306" width="42.6640625" style="2" customWidth="1"/>
    <col min="2307" max="2307" width="6.77734375" style="2" bestFit="1" customWidth="1"/>
    <col min="2308" max="2308" width="12.88671875" style="2" bestFit="1" customWidth="1"/>
    <col min="2309" max="2309" width="8.21875" style="2" bestFit="1" customWidth="1"/>
    <col min="2310" max="2310" width="10.5546875" style="2" bestFit="1" customWidth="1"/>
    <col min="2311" max="2311" width="7.77734375" style="2" bestFit="1" customWidth="1"/>
    <col min="2312" max="2559" width="8.88671875" style="2"/>
    <col min="2560" max="2560" width="4.6640625" style="2" customWidth="1"/>
    <col min="2561" max="2561" width="10" style="2" bestFit="1" customWidth="1"/>
    <col min="2562" max="2562" width="42.6640625" style="2" customWidth="1"/>
    <col min="2563" max="2563" width="6.77734375" style="2" bestFit="1" customWidth="1"/>
    <col min="2564" max="2564" width="12.88671875" style="2" bestFit="1" customWidth="1"/>
    <col min="2565" max="2565" width="8.21875" style="2" bestFit="1" customWidth="1"/>
    <col min="2566" max="2566" width="10.5546875" style="2" bestFit="1" customWidth="1"/>
    <col min="2567" max="2567" width="7.77734375" style="2" bestFit="1" customWidth="1"/>
    <col min="2568" max="2815" width="8.88671875" style="2"/>
    <col min="2816" max="2816" width="4.6640625" style="2" customWidth="1"/>
    <col min="2817" max="2817" width="10" style="2" bestFit="1" customWidth="1"/>
    <col min="2818" max="2818" width="42.6640625" style="2" customWidth="1"/>
    <col min="2819" max="2819" width="6.77734375" style="2" bestFit="1" customWidth="1"/>
    <col min="2820" max="2820" width="12.88671875" style="2" bestFit="1" customWidth="1"/>
    <col min="2821" max="2821" width="8.21875" style="2" bestFit="1" customWidth="1"/>
    <col min="2822" max="2822" width="10.5546875" style="2" bestFit="1" customWidth="1"/>
    <col min="2823" max="2823" width="7.77734375" style="2" bestFit="1" customWidth="1"/>
    <col min="2824" max="3071" width="8.88671875" style="2"/>
    <col min="3072" max="3072" width="4.6640625" style="2" customWidth="1"/>
    <col min="3073" max="3073" width="10" style="2" bestFit="1" customWidth="1"/>
    <col min="3074" max="3074" width="42.6640625" style="2" customWidth="1"/>
    <col min="3075" max="3075" width="6.77734375" style="2" bestFit="1" customWidth="1"/>
    <col min="3076" max="3076" width="12.88671875" style="2" bestFit="1" customWidth="1"/>
    <col min="3077" max="3077" width="8.21875" style="2" bestFit="1" customWidth="1"/>
    <col min="3078" max="3078" width="10.5546875" style="2" bestFit="1" customWidth="1"/>
    <col min="3079" max="3079" width="7.77734375" style="2" bestFit="1" customWidth="1"/>
    <col min="3080" max="3327" width="8.88671875" style="2"/>
    <col min="3328" max="3328" width="4.6640625" style="2" customWidth="1"/>
    <col min="3329" max="3329" width="10" style="2" bestFit="1" customWidth="1"/>
    <col min="3330" max="3330" width="42.6640625" style="2" customWidth="1"/>
    <col min="3331" max="3331" width="6.77734375" style="2" bestFit="1" customWidth="1"/>
    <col min="3332" max="3332" width="12.88671875" style="2" bestFit="1" customWidth="1"/>
    <col min="3333" max="3333" width="8.21875" style="2" bestFit="1" customWidth="1"/>
    <col min="3334" max="3334" width="10.5546875" style="2" bestFit="1" customWidth="1"/>
    <col min="3335" max="3335" width="7.77734375" style="2" bestFit="1" customWidth="1"/>
    <col min="3336" max="3583" width="8.88671875" style="2"/>
    <col min="3584" max="3584" width="4.6640625" style="2" customWidth="1"/>
    <col min="3585" max="3585" width="10" style="2" bestFit="1" customWidth="1"/>
    <col min="3586" max="3586" width="42.6640625" style="2" customWidth="1"/>
    <col min="3587" max="3587" width="6.77734375" style="2" bestFit="1" customWidth="1"/>
    <col min="3588" max="3588" width="12.88671875" style="2" bestFit="1" customWidth="1"/>
    <col min="3589" max="3589" width="8.21875" style="2" bestFit="1" customWidth="1"/>
    <col min="3590" max="3590" width="10.5546875" style="2" bestFit="1" customWidth="1"/>
    <col min="3591" max="3591" width="7.77734375" style="2" bestFit="1" customWidth="1"/>
    <col min="3592" max="3839" width="8.88671875" style="2"/>
    <col min="3840" max="3840" width="4.6640625" style="2" customWidth="1"/>
    <col min="3841" max="3841" width="10" style="2" bestFit="1" customWidth="1"/>
    <col min="3842" max="3842" width="42.6640625" style="2" customWidth="1"/>
    <col min="3843" max="3843" width="6.77734375" style="2" bestFit="1" customWidth="1"/>
    <col min="3844" max="3844" width="12.88671875" style="2" bestFit="1" customWidth="1"/>
    <col min="3845" max="3845" width="8.21875" style="2" bestFit="1" customWidth="1"/>
    <col min="3846" max="3846" width="10.5546875" style="2" bestFit="1" customWidth="1"/>
    <col min="3847" max="3847" width="7.77734375" style="2" bestFit="1" customWidth="1"/>
    <col min="3848" max="4095" width="8.88671875" style="2"/>
    <col min="4096" max="4096" width="4.6640625" style="2" customWidth="1"/>
    <col min="4097" max="4097" width="10" style="2" bestFit="1" customWidth="1"/>
    <col min="4098" max="4098" width="42.6640625" style="2" customWidth="1"/>
    <col min="4099" max="4099" width="6.77734375" style="2" bestFit="1" customWidth="1"/>
    <col min="4100" max="4100" width="12.88671875" style="2" bestFit="1" customWidth="1"/>
    <col min="4101" max="4101" width="8.21875" style="2" bestFit="1" customWidth="1"/>
    <col min="4102" max="4102" width="10.5546875" style="2" bestFit="1" customWidth="1"/>
    <col min="4103" max="4103" width="7.77734375" style="2" bestFit="1" customWidth="1"/>
    <col min="4104" max="4351" width="8.88671875" style="2"/>
    <col min="4352" max="4352" width="4.6640625" style="2" customWidth="1"/>
    <col min="4353" max="4353" width="10" style="2" bestFit="1" customWidth="1"/>
    <col min="4354" max="4354" width="42.6640625" style="2" customWidth="1"/>
    <col min="4355" max="4355" width="6.77734375" style="2" bestFit="1" customWidth="1"/>
    <col min="4356" max="4356" width="12.88671875" style="2" bestFit="1" customWidth="1"/>
    <col min="4357" max="4357" width="8.21875" style="2" bestFit="1" customWidth="1"/>
    <col min="4358" max="4358" width="10.5546875" style="2" bestFit="1" customWidth="1"/>
    <col min="4359" max="4359" width="7.77734375" style="2" bestFit="1" customWidth="1"/>
    <col min="4360" max="4607" width="8.88671875" style="2"/>
    <col min="4608" max="4608" width="4.6640625" style="2" customWidth="1"/>
    <col min="4609" max="4609" width="10" style="2" bestFit="1" customWidth="1"/>
    <col min="4610" max="4610" width="42.6640625" style="2" customWidth="1"/>
    <col min="4611" max="4611" width="6.77734375" style="2" bestFit="1" customWidth="1"/>
    <col min="4612" max="4612" width="12.88671875" style="2" bestFit="1" customWidth="1"/>
    <col min="4613" max="4613" width="8.21875" style="2" bestFit="1" customWidth="1"/>
    <col min="4614" max="4614" width="10.5546875" style="2" bestFit="1" customWidth="1"/>
    <col min="4615" max="4615" width="7.77734375" style="2" bestFit="1" customWidth="1"/>
    <col min="4616" max="4863" width="8.88671875" style="2"/>
    <col min="4864" max="4864" width="4.6640625" style="2" customWidth="1"/>
    <col min="4865" max="4865" width="10" style="2" bestFit="1" customWidth="1"/>
    <col min="4866" max="4866" width="42.6640625" style="2" customWidth="1"/>
    <col min="4867" max="4867" width="6.77734375" style="2" bestFit="1" customWidth="1"/>
    <col min="4868" max="4868" width="12.88671875" style="2" bestFit="1" customWidth="1"/>
    <col min="4869" max="4869" width="8.21875" style="2" bestFit="1" customWidth="1"/>
    <col min="4870" max="4870" width="10.5546875" style="2" bestFit="1" customWidth="1"/>
    <col min="4871" max="4871" width="7.77734375" style="2" bestFit="1" customWidth="1"/>
    <col min="4872" max="5119" width="8.88671875" style="2"/>
    <col min="5120" max="5120" width="4.6640625" style="2" customWidth="1"/>
    <col min="5121" max="5121" width="10" style="2" bestFit="1" customWidth="1"/>
    <col min="5122" max="5122" width="42.6640625" style="2" customWidth="1"/>
    <col min="5123" max="5123" width="6.77734375" style="2" bestFit="1" customWidth="1"/>
    <col min="5124" max="5124" width="12.88671875" style="2" bestFit="1" customWidth="1"/>
    <col min="5125" max="5125" width="8.21875" style="2" bestFit="1" customWidth="1"/>
    <col min="5126" max="5126" width="10.5546875" style="2" bestFit="1" customWidth="1"/>
    <col min="5127" max="5127" width="7.77734375" style="2" bestFit="1" customWidth="1"/>
    <col min="5128" max="5375" width="8.88671875" style="2"/>
    <col min="5376" max="5376" width="4.6640625" style="2" customWidth="1"/>
    <col min="5377" max="5377" width="10" style="2" bestFit="1" customWidth="1"/>
    <col min="5378" max="5378" width="42.6640625" style="2" customWidth="1"/>
    <col min="5379" max="5379" width="6.77734375" style="2" bestFit="1" customWidth="1"/>
    <col min="5380" max="5380" width="12.88671875" style="2" bestFit="1" customWidth="1"/>
    <col min="5381" max="5381" width="8.21875" style="2" bestFit="1" customWidth="1"/>
    <col min="5382" max="5382" width="10.5546875" style="2" bestFit="1" customWidth="1"/>
    <col min="5383" max="5383" width="7.77734375" style="2" bestFit="1" customWidth="1"/>
    <col min="5384" max="5631" width="8.88671875" style="2"/>
    <col min="5632" max="5632" width="4.6640625" style="2" customWidth="1"/>
    <col min="5633" max="5633" width="10" style="2" bestFit="1" customWidth="1"/>
    <col min="5634" max="5634" width="42.6640625" style="2" customWidth="1"/>
    <col min="5635" max="5635" width="6.77734375" style="2" bestFit="1" customWidth="1"/>
    <col min="5636" max="5636" width="12.88671875" style="2" bestFit="1" customWidth="1"/>
    <col min="5637" max="5637" width="8.21875" style="2" bestFit="1" customWidth="1"/>
    <col min="5638" max="5638" width="10.5546875" style="2" bestFit="1" customWidth="1"/>
    <col min="5639" max="5639" width="7.77734375" style="2" bestFit="1" customWidth="1"/>
    <col min="5640" max="5887" width="8.88671875" style="2"/>
    <col min="5888" max="5888" width="4.6640625" style="2" customWidth="1"/>
    <col min="5889" max="5889" width="10" style="2" bestFit="1" customWidth="1"/>
    <col min="5890" max="5890" width="42.6640625" style="2" customWidth="1"/>
    <col min="5891" max="5891" width="6.77734375" style="2" bestFit="1" customWidth="1"/>
    <col min="5892" max="5892" width="12.88671875" style="2" bestFit="1" customWidth="1"/>
    <col min="5893" max="5893" width="8.21875" style="2" bestFit="1" customWidth="1"/>
    <col min="5894" max="5894" width="10.5546875" style="2" bestFit="1" customWidth="1"/>
    <col min="5895" max="5895" width="7.77734375" style="2" bestFit="1" customWidth="1"/>
    <col min="5896" max="6143" width="8.88671875" style="2"/>
    <col min="6144" max="6144" width="4.6640625" style="2" customWidth="1"/>
    <col min="6145" max="6145" width="10" style="2" bestFit="1" customWidth="1"/>
    <col min="6146" max="6146" width="42.6640625" style="2" customWidth="1"/>
    <col min="6147" max="6147" width="6.77734375" style="2" bestFit="1" customWidth="1"/>
    <col min="6148" max="6148" width="12.88671875" style="2" bestFit="1" customWidth="1"/>
    <col min="6149" max="6149" width="8.21875" style="2" bestFit="1" customWidth="1"/>
    <col min="6150" max="6150" width="10.5546875" style="2" bestFit="1" customWidth="1"/>
    <col min="6151" max="6151" width="7.77734375" style="2" bestFit="1" customWidth="1"/>
    <col min="6152" max="6399" width="8.88671875" style="2"/>
    <col min="6400" max="6400" width="4.6640625" style="2" customWidth="1"/>
    <col min="6401" max="6401" width="10" style="2" bestFit="1" customWidth="1"/>
    <col min="6402" max="6402" width="42.6640625" style="2" customWidth="1"/>
    <col min="6403" max="6403" width="6.77734375" style="2" bestFit="1" customWidth="1"/>
    <col min="6404" max="6404" width="12.88671875" style="2" bestFit="1" customWidth="1"/>
    <col min="6405" max="6405" width="8.21875" style="2" bestFit="1" customWidth="1"/>
    <col min="6406" max="6406" width="10.5546875" style="2" bestFit="1" customWidth="1"/>
    <col min="6407" max="6407" width="7.77734375" style="2" bestFit="1" customWidth="1"/>
    <col min="6408" max="6655" width="8.88671875" style="2"/>
    <col min="6656" max="6656" width="4.6640625" style="2" customWidth="1"/>
    <col min="6657" max="6657" width="10" style="2" bestFit="1" customWidth="1"/>
    <col min="6658" max="6658" width="42.6640625" style="2" customWidth="1"/>
    <col min="6659" max="6659" width="6.77734375" style="2" bestFit="1" customWidth="1"/>
    <col min="6660" max="6660" width="12.88671875" style="2" bestFit="1" customWidth="1"/>
    <col min="6661" max="6661" width="8.21875" style="2" bestFit="1" customWidth="1"/>
    <col min="6662" max="6662" width="10.5546875" style="2" bestFit="1" customWidth="1"/>
    <col min="6663" max="6663" width="7.77734375" style="2" bestFit="1" customWidth="1"/>
    <col min="6664" max="6911" width="8.88671875" style="2"/>
    <col min="6912" max="6912" width="4.6640625" style="2" customWidth="1"/>
    <col min="6913" max="6913" width="10" style="2" bestFit="1" customWidth="1"/>
    <col min="6914" max="6914" width="42.6640625" style="2" customWidth="1"/>
    <col min="6915" max="6915" width="6.77734375" style="2" bestFit="1" customWidth="1"/>
    <col min="6916" max="6916" width="12.88671875" style="2" bestFit="1" customWidth="1"/>
    <col min="6917" max="6917" width="8.21875" style="2" bestFit="1" customWidth="1"/>
    <col min="6918" max="6918" width="10.5546875" style="2" bestFit="1" customWidth="1"/>
    <col min="6919" max="6919" width="7.77734375" style="2" bestFit="1" customWidth="1"/>
    <col min="6920" max="7167" width="8.88671875" style="2"/>
    <col min="7168" max="7168" width="4.6640625" style="2" customWidth="1"/>
    <col min="7169" max="7169" width="10" style="2" bestFit="1" customWidth="1"/>
    <col min="7170" max="7170" width="42.6640625" style="2" customWidth="1"/>
    <col min="7171" max="7171" width="6.77734375" style="2" bestFit="1" customWidth="1"/>
    <col min="7172" max="7172" width="12.88671875" style="2" bestFit="1" customWidth="1"/>
    <col min="7173" max="7173" width="8.21875" style="2" bestFit="1" customWidth="1"/>
    <col min="7174" max="7174" width="10.5546875" style="2" bestFit="1" customWidth="1"/>
    <col min="7175" max="7175" width="7.77734375" style="2" bestFit="1" customWidth="1"/>
    <col min="7176" max="7423" width="8.88671875" style="2"/>
    <col min="7424" max="7424" width="4.6640625" style="2" customWidth="1"/>
    <col min="7425" max="7425" width="10" style="2" bestFit="1" customWidth="1"/>
    <col min="7426" max="7426" width="42.6640625" style="2" customWidth="1"/>
    <col min="7427" max="7427" width="6.77734375" style="2" bestFit="1" customWidth="1"/>
    <col min="7428" max="7428" width="12.88671875" style="2" bestFit="1" customWidth="1"/>
    <col min="7429" max="7429" width="8.21875" style="2" bestFit="1" customWidth="1"/>
    <col min="7430" max="7430" width="10.5546875" style="2" bestFit="1" customWidth="1"/>
    <col min="7431" max="7431" width="7.77734375" style="2" bestFit="1" customWidth="1"/>
    <col min="7432" max="7679" width="8.88671875" style="2"/>
    <col min="7680" max="7680" width="4.6640625" style="2" customWidth="1"/>
    <col min="7681" max="7681" width="10" style="2" bestFit="1" customWidth="1"/>
    <col min="7682" max="7682" width="42.6640625" style="2" customWidth="1"/>
    <col min="7683" max="7683" width="6.77734375" style="2" bestFit="1" customWidth="1"/>
    <col min="7684" max="7684" width="12.88671875" style="2" bestFit="1" customWidth="1"/>
    <col min="7685" max="7685" width="8.21875" style="2" bestFit="1" customWidth="1"/>
    <col min="7686" max="7686" width="10.5546875" style="2" bestFit="1" customWidth="1"/>
    <col min="7687" max="7687" width="7.77734375" style="2" bestFit="1" customWidth="1"/>
    <col min="7688" max="7935" width="8.88671875" style="2"/>
    <col min="7936" max="7936" width="4.6640625" style="2" customWidth="1"/>
    <col min="7937" max="7937" width="10" style="2" bestFit="1" customWidth="1"/>
    <col min="7938" max="7938" width="42.6640625" style="2" customWidth="1"/>
    <col min="7939" max="7939" width="6.77734375" style="2" bestFit="1" customWidth="1"/>
    <col min="7940" max="7940" width="12.88671875" style="2" bestFit="1" customWidth="1"/>
    <col min="7941" max="7941" width="8.21875" style="2" bestFit="1" customWidth="1"/>
    <col min="7942" max="7942" width="10.5546875" style="2" bestFit="1" customWidth="1"/>
    <col min="7943" max="7943" width="7.77734375" style="2" bestFit="1" customWidth="1"/>
    <col min="7944" max="8191" width="8.88671875" style="2"/>
    <col min="8192" max="8192" width="4.6640625" style="2" customWidth="1"/>
    <col min="8193" max="8193" width="10" style="2" bestFit="1" customWidth="1"/>
    <col min="8194" max="8194" width="42.6640625" style="2" customWidth="1"/>
    <col min="8195" max="8195" width="6.77734375" style="2" bestFit="1" customWidth="1"/>
    <col min="8196" max="8196" width="12.88671875" style="2" bestFit="1" customWidth="1"/>
    <col min="8197" max="8197" width="8.21875" style="2" bestFit="1" customWidth="1"/>
    <col min="8198" max="8198" width="10.5546875" style="2" bestFit="1" customWidth="1"/>
    <col min="8199" max="8199" width="7.77734375" style="2" bestFit="1" customWidth="1"/>
    <col min="8200" max="8447" width="8.88671875" style="2"/>
    <col min="8448" max="8448" width="4.6640625" style="2" customWidth="1"/>
    <col min="8449" max="8449" width="10" style="2" bestFit="1" customWidth="1"/>
    <col min="8450" max="8450" width="42.6640625" style="2" customWidth="1"/>
    <col min="8451" max="8451" width="6.77734375" style="2" bestFit="1" customWidth="1"/>
    <col min="8452" max="8452" width="12.88671875" style="2" bestFit="1" customWidth="1"/>
    <col min="8453" max="8453" width="8.21875" style="2" bestFit="1" customWidth="1"/>
    <col min="8454" max="8454" width="10.5546875" style="2" bestFit="1" customWidth="1"/>
    <col min="8455" max="8455" width="7.77734375" style="2" bestFit="1" customWidth="1"/>
    <col min="8456" max="8703" width="8.88671875" style="2"/>
    <col min="8704" max="8704" width="4.6640625" style="2" customWidth="1"/>
    <col min="8705" max="8705" width="10" style="2" bestFit="1" customWidth="1"/>
    <col min="8706" max="8706" width="42.6640625" style="2" customWidth="1"/>
    <col min="8707" max="8707" width="6.77734375" style="2" bestFit="1" customWidth="1"/>
    <col min="8708" max="8708" width="12.88671875" style="2" bestFit="1" customWidth="1"/>
    <col min="8709" max="8709" width="8.21875" style="2" bestFit="1" customWidth="1"/>
    <col min="8710" max="8710" width="10.5546875" style="2" bestFit="1" customWidth="1"/>
    <col min="8711" max="8711" width="7.77734375" style="2" bestFit="1" customWidth="1"/>
    <col min="8712" max="8959" width="8.88671875" style="2"/>
    <col min="8960" max="8960" width="4.6640625" style="2" customWidth="1"/>
    <col min="8961" max="8961" width="10" style="2" bestFit="1" customWidth="1"/>
    <col min="8962" max="8962" width="42.6640625" style="2" customWidth="1"/>
    <col min="8963" max="8963" width="6.77734375" style="2" bestFit="1" customWidth="1"/>
    <col min="8964" max="8964" width="12.88671875" style="2" bestFit="1" customWidth="1"/>
    <col min="8965" max="8965" width="8.21875" style="2" bestFit="1" customWidth="1"/>
    <col min="8966" max="8966" width="10.5546875" style="2" bestFit="1" customWidth="1"/>
    <col min="8967" max="8967" width="7.77734375" style="2" bestFit="1" customWidth="1"/>
    <col min="8968" max="9215" width="8.88671875" style="2"/>
    <col min="9216" max="9216" width="4.6640625" style="2" customWidth="1"/>
    <col min="9217" max="9217" width="10" style="2" bestFit="1" customWidth="1"/>
    <col min="9218" max="9218" width="42.6640625" style="2" customWidth="1"/>
    <col min="9219" max="9219" width="6.77734375" style="2" bestFit="1" customWidth="1"/>
    <col min="9220" max="9220" width="12.88671875" style="2" bestFit="1" customWidth="1"/>
    <col min="9221" max="9221" width="8.21875" style="2" bestFit="1" customWidth="1"/>
    <col min="9222" max="9222" width="10.5546875" style="2" bestFit="1" customWidth="1"/>
    <col min="9223" max="9223" width="7.77734375" style="2" bestFit="1" customWidth="1"/>
    <col min="9224" max="9471" width="8.88671875" style="2"/>
    <col min="9472" max="9472" width="4.6640625" style="2" customWidth="1"/>
    <col min="9473" max="9473" width="10" style="2" bestFit="1" customWidth="1"/>
    <col min="9474" max="9474" width="42.6640625" style="2" customWidth="1"/>
    <col min="9475" max="9475" width="6.77734375" style="2" bestFit="1" customWidth="1"/>
    <col min="9476" max="9476" width="12.88671875" style="2" bestFit="1" customWidth="1"/>
    <col min="9477" max="9477" width="8.21875" style="2" bestFit="1" customWidth="1"/>
    <col min="9478" max="9478" width="10.5546875" style="2" bestFit="1" customWidth="1"/>
    <col min="9479" max="9479" width="7.77734375" style="2" bestFit="1" customWidth="1"/>
    <col min="9480" max="9727" width="8.88671875" style="2"/>
    <col min="9728" max="9728" width="4.6640625" style="2" customWidth="1"/>
    <col min="9729" max="9729" width="10" style="2" bestFit="1" customWidth="1"/>
    <col min="9730" max="9730" width="42.6640625" style="2" customWidth="1"/>
    <col min="9731" max="9731" width="6.77734375" style="2" bestFit="1" customWidth="1"/>
    <col min="9732" max="9732" width="12.88671875" style="2" bestFit="1" customWidth="1"/>
    <col min="9733" max="9733" width="8.21875" style="2" bestFit="1" customWidth="1"/>
    <col min="9734" max="9734" width="10.5546875" style="2" bestFit="1" customWidth="1"/>
    <col min="9735" max="9735" width="7.77734375" style="2" bestFit="1" customWidth="1"/>
    <col min="9736" max="9983" width="8.88671875" style="2"/>
    <col min="9984" max="9984" width="4.6640625" style="2" customWidth="1"/>
    <col min="9985" max="9985" width="10" style="2" bestFit="1" customWidth="1"/>
    <col min="9986" max="9986" width="42.6640625" style="2" customWidth="1"/>
    <col min="9987" max="9987" width="6.77734375" style="2" bestFit="1" customWidth="1"/>
    <col min="9988" max="9988" width="12.88671875" style="2" bestFit="1" customWidth="1"/>
    <col min="9989" max="9989" width="8.21875" style="2" bestFit="1" customWidth="1"/>
    <col min="9990" max="9990" width="10.5546875" style="2" bestFit="1" customWidth="1"/>
    <col min="9991" max="9991" width="7.77734375" style="2" bestFit="1" customWidth="1"/>
    <col min="9992" max="10239" width="8.88671875" style="2"/>
    <col min="10240" max="10240" width="4.6640625" style="2" customWidth="1"/>
    <col min="10241" max="10241" width="10" style="2" bestFit="1" customWidth="1"/>
    <col min="10242" max="10242" width="42.6640625" style="2" customWidth="1"/>
    <col min="10243" max="10243" width="6.77734375" style="2" bestFit="1" customWidth="1"/>
    <col min="10244" max="10244" width="12.88671875" style="2" bestFit="1" customWidth="1"/>
    <col min="10245" max="10245" width="8.21875" style="2" bestFit="1" customWidth="1"/>
    <col min="10246" max="10246" width="10.5546875" style="2" bestFit="1" customWidth="1"/>
    <col min="10247" max="10247" width="7.77734375" style="2" bestFit="1" customWidth="1"/>
    <col min="10248" max="10495" width="8.88671875" style="2"/>
    <col min="10496" max="10496" width="4.6640625" style="2" customWidth="1"/>
    <col min="10497" max="10497" width="10" style="2" bestFit="1" customWidth="1"/>
    <col min="10498" max="10498" width="42.6640625" style="2" customWidth="1"/>
    <col min="10499" max="10499" width="6.77734375" style="2" bestFit="1" customWidth="1"/>
    <col min="10500" max="10500" width="12.88671875" style="2" bestFit="1" customWidth="1"/>
    <col min="10501" max="10501" width="8.21875" style="2" bestFit="1" customWidth="1"/>
    <col min="10502" max="10502" width="10.5546875" style="2" bestFit="1" customWidth="1"/>
    <col min="10503" max="10503" width="7.77734375" style="2" bestFit="1" customWidth="1"/>
    <col min="10504" max="10751" width="8.88671875" style="2"/>
    <col min="10752" max="10752" width="4.6640625" style="2" customWidth="1"/>
    <col min="10753" max="10753" width="10" style="2" bestFit="1" customWidth="1"/>
    <col min="10754" max="10754" width="42.6640625" style="2" customWidth="1"/>
    <col min="10755" max="10755" width="6.77734375" style="2" bestFit="1" customWidth="1"/>
    <col min="10756" max="10756" width="12.88671875" style="2" bestFit="1" customWidth="1"/>
    <col min="10757" max="10757" width="8.21875" style="2" bestFit="1" customWidth="1"/>
    <col min="10758" max="10758" width="10.5546875" style="2" bestFit="1" customWidth="1"/>
    <col min="10759" max="10759" width="7.77734375" style="2" bestFit="1" customWidth="1"/>
    <col min="10760" max="11007" width="8.88671875" style="2"/>
    <col min="11008" max="11008" width="4.6640625" style="2" customWidth="1"/>
    <col min="11009" max="11009" width="10" style="2" bestFit="1" customWidth="1"/>
    <col min="11010" max="11010" width="42.6640625" style="2" customWidth="1"/>
    <col min="11011" max="11011" width="6.77734375" style="2" bestFit="1" customWidth="1"/>
    <col min="11012" max="11012" width="12.88671875" style="2" bestFit="1" customWidth="1"/>
    <col min="11013" max="11013" width="8.21875" style="2" bestFit="1" customWidth="1"/>
    <col min="11014" max="11014" width="10.5546875" style="2" bestFit="1" customWidth="1"/>
    <col min="11015" max="11015" width="7.77734375" style="2" bestFit="1" customWidth="1"/>
    <col min="11016" max="11263" width="8.88671875" style="2"/>
    <col min="11264" max="11264" width="4.6640625" style="2" customWidth="1"/>
    <col min="11265" max="11265" width="10" style="2" bestFit="1" customWidth="1"/>
    <col min="11266" max="11266" width="42.6640625" style="2" customWidth="1"/>
    <col min="11267" max="11267" width="6.77734375" style="2" bestFit="1" customWidth="1"/>
    <col min="11268" max="11268" width="12.88671875" style="2" bestFit="1" customWidth="1"/>
    <col min="11269" max="11269" width="8.21875" style="2" bestFit="1" customWidth="1"/>
    <col min="11270" max="11270" width="10.5546875" style="2" bestFit="1" customWidth="1"/>
    <col min="11271" max="11271" width="7.77734375" style="2" bestFit="1" customWidth="1"/>
    <col min="11272" max="11519" width="8.88671875" style="2"/>
    <col min="11520" max="11520" width="4.6640625" style="2" customWidth="1"/>
    <col min="11521" max="11521" width="10" style="2" bestFit="1" customWidth="1"/>
    <col min="11522" max="11522" width="42.6640625" style="2" customWidth="1"/>
    <col min="11523" max="11523" width="6.77734375" style="2" bestFit="1" customWidth="1"/>
    <col min="11524" max="11524" width="12.88671875" style="2" bestFit="1" customWidth="1"/>
    <col min="11525" max="11525" width="8.21875" style="2" bestFit="1" customWidth="1"/>
    <col min="11526" max="11526" width="10.5546875" style="2" bestFit="1" customWidth="1"/>
    <col min="11527" max="11527" width="7.77734375" style="2" bestFit="1" customWidth="1"/>
    <col min="11528" max="11775" width="8.88671875" style="2"/>
    <col min="11776" max="11776" width="4.6640625" style="2" customWidth="1"/>
    <col min="11777" max="11777" width="10" style="2" bestFit="1" customWidth="1"/>
    <col min="11778" max="11778" width="42.6640625" style="2" customWidth="1"/>
    <col min="11779" max="11779" width="6.77734375" style="2" bestFit="1" customWidth="1"/>
    <col min="11780" max="11780" width="12.88671875" style="2" bestFit="1" customWidth="1"/>
    <col min="11781" max="11781" width="8.21875" style="2" bestFit="1" customWidth="1"/>
    <col min="11782" max="11782" width="10.5546875" style="2" bestFit="1" customWidth="1"/>
    <col min="11783" max="11783" width="7.77734375" style="2" bestFit="1" customWidth="1"/>
    <col min="11784" max="12031" width="8.88671875" style="2"/>
    <col min="12032" max="12032" width="4.6640625" style="2" customWidth="1"/>
    <col min="12033" max="12033" width="10" style="2" bestFit="1" customWidth="1"/>
    <col min="12034" max="12034" width="42.6640625" style="2" customWidth="1"/>
    <col min="12035" max="12035" width="6.77734375" style="2" bestFit="1" customWidth="1"/>
    <col min="12036" max="12036" width="12.88671875" style="2" bestFit="1" customWidth="1"/>
    <col min="12037" max="12037" width="8.21875" style="2" bestFit="1" customWidth="1"/>
    <col min="12038" max="12038" width="10.5546875" style="2" bestFit="1" customWidth="1"/>
    <col min="12039" max="12039" width="7.77734375" style="2" bestFit="1" customWidth="1"/>
    <col min="12040" max="12287" width="8.88671875" style="2"/>
    <col min="12288" max="12288" width="4.6640625" style="2" customWidth="1"/>
    <col min="12289" max="12289" width="10" style="2" bestFit="1" customWidth="1"/>
    <col min="12290" max="12290" width="42.6640625" style="2" customWidth="1"/>
    <col min="12291" max="12291" width="6.77734375" style="2" bestFit="1" customWidth="1"/>
    <col min="12292" max="12292" width="12.88671875" style="2" bestFit="1" customWidth="1"/>
    <col min="12293" max="12293" width="8.21875" style="2" bestFit="1" customWidth="1"/>
    <col min="12294" max="12294" width="10.5546875" style="2" bestFit="1" customWidth="1"/>
    <col min="12295" max="12295" width="7.77734375" style="2" bestFit="1" customWidth="1"/>
    <col min="12296" max="12543" width="8.88671875" style="2"/>
    <col min="12544" max="12544" width="4.6640625" style="2" customWidth="1"/>
    <col min="12545" max="12545" width="10" style="2" bestFit="1" customWidth="1"/>
    <col min="12546" max="12546" width="42.6640625" style="2" customWidth="1"/>
    <col min="12547" max="12547" width="6.77734375" style="2" bestFit="1" customWidth="1"/>
    <col min="12548" max="12548" width="12.88671875" style="2" bestFit="1" customWidth="1"/>
    <col min="12549" max="12549" width="8.21875" style="2" bestFit="1" customWidth="1"/>
    <col min="12550" max="12550" width="10.5546875" style="2" bestFit="1" customWidth="1"/>
    <col min="12551" max="12551" width="7.77734375" style="2" bestFit="1" customWidth="1"/>
    <col min="12552" max="12799" width="8.88671875" style="2"/>
    <col min="12800" max="12800" width="4.6640625" style="2" customWidth="1"/>
    <col min="12801" max="12801" width="10" style="2" bestFit="1" customWidth="1"/>
    <col min="12802" max="12802" width="42.6640625" style="2" customWidth="1"/>
    <col min="12803" max="12803" width="6.77734375" style="2" bestFit="1" customWidth="1"/>
    <col min="12804" max="12804" width="12.88671875" style="2" bestFit="1" customWidth="1"/>
    <col min="12805" max="12805" width="8.21875" style="2" bestFit="1" customWidth="1"/>
    <col min="12806" max="12806" width="10.5546875" style="2" bestFit="1" customWidth="1"/>
    <col min="12807" max="12807" width="7.77734375" style="2" bestFit="1" customWidth="1"/>
    <col min="12808" max="13055" width="8.88671875" style="2"/>
    <col min="13056" max="13056" width="4.6640625" style="2" customWidth="1"/>
    <col min="13057" max="13057" width="10" style="2" bestFit="1" customWidth="1"/>
    <col min="13058" max="13058" width="42.6640625" style="2" customWidth="1"/>
    <col min="13059" max="13059" width="6.77734375" style="2" bestFit="1" customWidth="1"/>
    <col min="13060" max="13060" width="12.88671875" style="2" bestFit="1" customWidth="1"/>
    <col min="13061" max="13061" width="8.21875" style="2" bestFit="1" customWidth="1"/>
    <col min="13062" max="13062" width="10.5546875" style="2" bestFit="1" customWidth="1"/>
    <col min="13063" max="13063" width="7.77734375" style="2" bestFit="1" customWidth="1"/>
    <col min="13064" max="13311" width="8.88671875" style="2"/>
    <col min="13312" max="13312" width="4.6640625" style="2" customWidth="1"/>
    <col min="13313" max="13313" width="10" style="2" bestFit="1" customWidth="1"/>
    <col min="13314" max="13314" width="42.6640625" style="2" customWidth="1"/>
    <col min="13315" max="13315" width="6.77734375" style="2" bestFit="1" customWidth="1"/>
    <col min="13316" max="13316" width="12.88671875" style="2" bestFit="1" customWidth="1"/>
    <col min="13317" max="13317" width="8.21875" style="2" bestFit="1" customWidth="1"/>
    <col min="13318" max="13318" width="10.5546875" style="2" bestFit="1" customWidth="1"/>
    <col min="13319" max="13319" width="7.77734375" style="2" bestFit="1" customWidth="1"/>
    <col min="13320" max="13567" width="8.88671875" style="2"/>
    <col min="13568" max="13568" width="4.6640625" style="2" customWidth="1"/>
    <col min="13569" max="13569" width="10" style="2" bestFit="1" customWidth="1"/>
    <col min="13570" max="13570" width="42.6640625" style="2" customWidth="1"/>
    <col min="13571" max="13571" width="6.77734375" style="2" bestFit="1" customWidth="1"/>
    <col min="13572" max="13572" width="12.88671875" style="2" bestFit="1" customWidth="1"/>
    <col min="13573" max="13573" width="8.21875" style="2" bestFit="1" customWidth="1"/>
    <col min="13574" max="13574" width="10.5546875" style="2" bestFit="1" customWidth="1"/>
    <col min="13575" max="13575" width="7.77734375" style="2" bestFit="1" customWidth="1"/>
    <col min="13576" max="13823" width="8.88671875" style="2"/>
    <col min="13824" max="13824" width="4.6640625" style="2" customWidth="1"/>
    <col min="13825" max="13825" width="10" style="2" bestFit="1" customWidth="1"/>
    <col min="13826" max="13826" width="42.6640625" style="2" customWidth="1"/>
    <col min="13827" max="13827" width="6.77734375" style="2" bestFit="1" customWidth="1"/>
    <col min="13828" max="13828" width="12.88671875" style="2" bestFit="1" customWidth="1"/>
    <col min="13829" max="13829" width="8.21875" style="2" bestFit="1" customWidth="1"/>
    <col min="13830" max="13830" width="10.5546875" style="2" bestFit="1" customWidth="1"/>
    <col min="13831" max="13831" width="7.77734375" style="2" bestFit="1" customWidth="1"/>
    <col min="13832" max="14079" width="8.88671875" style="2"/>
    <col min="14080" max="14080" width="4.6640625" style="2" customWidth="1"/>
    <col min="14081" max="14081" width="10" style="2" bestFit="1" customWidth="1"/>
    <col min="14082" max="14082" width="42.6640625" style="2" customWidth="1"/>
    <col min="14083" max="14083" width="6.77734375" style="2" bestFit="1" customWidth="1"/>
    <col min="14084" max="14084" width="12.88671875" style="2" bestFit="1" customWidth="1"/>
    <col min="14085" max="14085" width="8.21875" style="2" bestFit="1" customWidth="1"/>
    <col min="14086" max="14086" width="10.5546875" style="2" bestFit="1" customWidth="1"/>
    <col min="14087" max="14087" width="7.77734375" style="2" bestFit="1" customWidth="1"/>
    <col min="14088" max="14335" width="8.88671875" style="2"/>
    <col min="14336" max="14336" width="4.6640625" style="2" customWidth="1"/>
    <col min="14337" max="14337" width="10" style="2" bestFit="1" customWidth="1"/>
    <col min="14338" max="14338" width="42.6640625" style="2" customWidth="1"/>
    <col min="14339" max="14339" width="6.77734375" style="2" bestFit="1" customWidth="1"/>
    <col min="14340" max="14340" width="12.88671875" style="2" bestFit="1" customWidth="1"/>
    <col min="14341" max="14341" width="8.21875" style="2" bestFit="1" customWidth="1"/>
    <col min="14342" max="14342" width="10.5546875" style="2" bestFit="1" customWidth="1"/>
    <col min="14343" max="14343" width="7.77734375" style="2" bestFit="1" customWidth="1"/>
    <col min="14344" max="14591" width="8.88671875" style="2"/>
    <col min="14592" max="14592" width="4.6640625" style="2" customWidth="1"/>
    <col min="14593" max="14593" width="10" style="2" bestFit="1" customWidth="1"/>
    <col min="14594" max="14594" width="42.6640625" style="2" customWidth="1"/>
    <col min="14595" max="14595" width="6.77734375" style="2" bestFit="1" customWidth="1"/>
    <col min="14596" max="14596" width="12.88671875" style="2" bestFit="1" customWidth="1"/>
    <col min="14597" max="14597" width="8.21875" style="2" bestFit="1" customWidth="1"/>
    <col min="14598" max="14598" width="10.5546875" style="2" bestFit="1" customWidth="1"/>
    <col min="14599" max="14599" width="7.77734375" style="2" bestFit="1" customWidth="1"/>
    <col min="14600" max="14847" width="8.88671875" style="2"/>
    <col min="14848" max="14848" width="4.6640625" style="2" customWidth="1"/>
    <col min="14849" max="14849" width="10" style="2" bestFit="1" customWidth="1"/>
    <col min="14850" max="14850" width="42.6640625" style="2" customWidth="1"/>
    <col min="14851" max="14851" width="6.77734375" style="2" bestFit="1" customWidth="1"/>
    <col min="14852" max="14852" width="12.88671875" style="2" bestFit="1" customWidth="1"/>
    <col min="14853" max="14853" width="8.21875" style="2" bestFit="1" customWidth="1"/>
    <col min="14854" max="14854" width="10.5546875" style="2" bestFit="1" customWidth="1"/>
    <col min="14855" max="14855" width="7.77734375" style="2" bestFit="1" customWidth="1"/>
    <col min="14856" max="15103" width="8.88671875" style="2"/>
    <col min="15104" max="15104" width="4.6640625" style="2" customWidth="1"/>
    <col min="15105" max="15105" width="10" style="2" bestFit="1" customWidth="1"/>
    <col min="15106" max="15106" width="42.6640625" style="2" customWidth="1"/>
    <col min="15107" max="15107" width="6.77734375" style="2" bestFit="1" customWidth="1"/>
    <col min="15108" max="15108" width="12.88671875" style="2" bestFit="1" customWidth="1"/>
    <col min="15109" max="15109" width="8.21875" style="2" bestFit="1" customWidth="1"/>
    <col min="15110" max="15110" width="10.5546875" style="2" bestFit="1" customWidth="1"/>
    <col min="15111" max="15111" width="7.77734375" style="2" bestFit="1" customWidth="1"/>
    <col min="15112" max="15359" width="8.88671875" style="2"/>
    <col min="15360" max="15360" width="4.6640625" style="2" customWidth="1"/>
    <col min="15361" max="15361" width="10" style="2" bestFit="1" customWidth="1"/>
    <col min="15362" max="15362" width="42.6640625" style="2" customWidth="1"/>
    <col min="15363" max="15363" width="6.77734375" style="2" bestFit="1" customWidth="1"/>
    <col min="15364" max="15364" width="12.88671875" style="2" bestFit="1" customWidth="1"/>
    <col min="15365" max="15365" width="8.21875" style="2" bestFit="1" customWidth="1"/>
    <col min="15366" max="15366" width="10.5546875" style="2" bestFit="1" customWidth="1"/>
    <col min="15367" max="15367" width="7.77734375" style="2" bestFit="1" customWidth="1"/>
    <col min="15368" max="15615" width="8.88671875" style="2"/>
    <col min="15616" max="15616" width="4.6640625" style="2" customWidth="1"/>
    <col min="15617" max="15617" width="10" style="2" bestFit="1" customWidth="1"/>
    <col min="15618" max="15618" width="42.6640625" style="2" customWidth="1"/>
    <col min="15619" max="15619" width="6.77734375" style="2" bestFit="1" customWidth="1"/>
    <col min="15620" max="15620" width="12.88671875" style="2" bestFit="1" customWidth="1"/>
    <col min="15621" max="15621" width="8.21875" style="2" bestFit="1" customWidth="1"/>
    <col min="15622" max="15622" width="10.5546875" style="2" bestFit="1" customWidth="1"/>
    <col min="15623" max="15623" width="7.77734375" style="2" bestFit="1" customWidth="1"/>
    <col min="15624" max="15871" width="8.88671875" style="2"/>
    <col min="15872" max="15872" width="4.6640625" style="2" customWidth="1"/>
    <col min="15873" max="15873" width="10" style="2" bestFit="1" customWidth="1"/>
    <col min="15874" max="15874" width="42.6640625" style="2" customWidth="1"/>
    <col min="15875" max="15875" width="6.77734375" style="2" bestFit="1" customWidth="1"/>
    <col min="15876" max="15876" width="12.88671875" style="2" bestFit="1" customWidth="1"/>
    <col min="15877" max="15877" width="8.21875" style="2" bestFit="1" customWidth="1"/>
    <col min="15878" max="15878" width="10.5546875" style="2" bestFit="1" customWidth="1"/>
    <col min="15879" max="15879" width="7.77734375" style="2" bestFit="1" customWidth="1"/>
    <col min="15880" max="16127" width="8.88671875" style="2"/>
    <col min="16128" max="16128" width="4.6640625" style="2" customWidth="1"/>
    <col min="16129" max="16129" width="10" style="2" bestFit="1" customWidth="1"/>
    <col min="16130" max="16130" width="42.6640625" style="2" customWidth="1"/>
    <col min="16131" max="16131" width="6.77734375" style="2" bestFit="1" customWidth="1"/>
    <col min="16132" max="16132" width="12.88671875" style="2" bestFit="1" customWidth="1"/>
    <col min="16133" max="16133" width="8.21875" style="2" bestFit="1" customWidth="1"/>
    <col min="16134" max="16134" width="10.5546875" style="2" bestFit="1" customWidth="1"/>
    <col min="16135" max="16135" width="7.77734375" style="2" bestFit="1" customWidth="1"/>
    <col min="16136" max="16384" width="8.88671875" style="2"/>
  </cols>
  <sheetData>
    <row r="1" spans="1:7" s="23" customFormat="1" x14ac:dyDescent="0.25">
      <c r="A1" s="24" t="s">
        <v>0</v>
      </c>
      <c r="B1" s="24" t="s">
        <v>1</v>
      </c>
      <c r="C1" s="25" t="s">
        <v>2</v>
      </c>
      <c r="D1" s="26" t="s">
        <v>3</v>
      </c>
      <c r="E1" s="26" t="s">
        <v>4</v>
      </c>
      <c r="F1" s="27" t="s">
        <v>5</v>
      </c>
      <c r="G1" s="26" t="s">
        <v>6</v>
      </c>
    </row>
    <row r="2" spans="1:7" x14ac:dyDescent="0.25">
      <c r="A2" s="3">
        <v>250102</v>
      </c>
      <c r="B2" s="4" t="s">
        <v>7</v>
      </c>
      <c r="C2" s="5" t="s">
        <v>8</v>
      </c>
      <c r="D2" s="15">
        <v>8</v>
      </c>
      <c r="E2" s="16">
        <v>14372.83</v>
      </c>
      <c r="F2" s="8">
        <v>114982.64</v>
      </c>
      <c r="G2" s="9">
        <v>8.5244</v>
      </c>
    </row>
    <row r="3" spans="1:7" x14ac:dyDescent="0.25">
      <c r="A3" s="3">
        <v>271502</v>
      </c>
      <c r="B3" s="4" t="s">
        <v>9</v>
      </c>
      <c r="C3" s="5" t="s">
        <v>10</v>
      </c>
      <c r="D3" s="6">
        <v>3509</v>
      </c>
      <c r="E3" s="7">
        <v>28.14</v>
      </c>
      <c r="F3" s="10">
        <v>98743.26</v>
      </c>
      <c r="G3" s="9">
        <v>7.3204000000000002</v>
      </c>
    </row>
    <row r="4" spans="1:7" ht="22.8" x14ac:dyDescent="0.25">
      <c r="A4" s="3">
        <v>250110</v>
      </c>
      <c r="B4" s="4" t="s">
        <v>11</v>
      </c>
      <c r="C4" s="5" t="s">
        <v>8</v>
      </c>
      <c r="D4" s="13">
        <v>16</v>
      </c>
      <c r="E4" s="14">
        <v>5351.32</v>
      </c>
      <c r="F4" s="10">
        <v>85621.119999999995</v>
      </c>
      <c r="G4" s="9">
        <v>6.3475999999999999</v>
      </c>
    </row>
    <row r="5" spans="1:7" x14ac:dyDescent="0.25">
      <c r="A5" s="3">
        <v>250101</v>
      </c>
      <c r="B5" s="4" t="s">
        <v>12</v>
      </c>
      <c r="C5" s="5" t="s">
        <v>8</v>
      </c>
      <c r="D5" s="15">
        <v>2</v>
      </c>
      <c r="E5" s="16">
        <v>28144.6</v>
      </c>
      <c r="F5" s="10">
        <v>56289.2</v>
      </c>
      <c r="G5" s="9">
        <v>4.173</v>
      </c>
    </row>
    <row r="6" spans="1:7" x14ac:dyDescent="0.25">
      <c r="A6" s="3">
        <v>250114</v>
      </c>
      <c r="B6" s="4" t="s">
        <v>13</v>
      </c>
      <c r="C6" s="5" t="s">
        <v>8</v>
      </c>
      <c r="D6" s="15">
        <v>8</v>
      </c>
      <c r="E6" s="14">
        <v>6710.54</v>
      </c>
      <c r="F6" s="10">
        <v>53684.32</v>
      </c>
      <c r="G6" s="9">
        <v>3.9799000000000002</v>
      </c>
    </row>
    <row r="7" spans="1:7" ht="57" x14ac:dyDescent="0.25">
      <c r="A7" s="3">
        <v>30110</v>
      </c>
      <c r="B7" s="4" t="s">
        <v>14</v>
      </c>
      <c r="C7" s="5" t="s">
        <v>15</v>
      </c>
      <c r="D7" s="22">
        <v>55021.69</v>
      </c>
      <c r="E7" s="18">
        <v>0.85</v>
      </c>
      <c r="F7" s="10">
        <v>46768.43</v>
      </c>
      <c r="G7" s="9">
        <v>3.4672000000000001</v>
      </c>
    </row>
    <row r="8" spans="1:7" ht="79.8" x14ac:dyDescent="0.25">
      <c r="A8" s="3">
        <v>20212</v>
      </c>
      <c r="B8" s="4" t="s">
        <v>16</v>
      </c>
      <c r="C8" s="5" t="s">
        <v>17</v>
      </c>
      <c r="D8" s="11">
        <v>112.22</v>
      </c>
      <c r="E8" s="12">
        <v>382.25</v>
      </c>
      <c r="F8" s="10">
        <v>42896.09</v>
      </c>
      <c r="G8" s="9">
        <v>3.1800999999999999</v>
      </c>
    </row>
    <row r="9" spans="1:7" ht="22.8" x14ac:dyDescent="0.25">
      <c r="A9" s="3">
        <v>21602</v>
      </c>
      <c r="B9" s="4" t="s">
        <v>18</v>
      </c>
      <c r="C9" s="5" t="s">
        <v>17</v>
      </c>
      <c r="D9" s="11">
        <v>675.75</v>
      </c>
      <c r="E9" s="7">
        <v>59.97</v>
      </c>
      <c r="F9" s="10">
        <v>40524.720000000001</v>
      </c>
      <c r="G9" s="9">
        <v>3.0043000000000002</v>
      </c>
    </row>
    <row r="10" spans="1:7" ht="22.8" x14ac:dyDescent="0.25">
      <c r="A10" s="4" t="s">
        <v>19</v>
      </c>
      <c r="B10" s="4" t="s">
        <v>20</v>
      </c>
      <c r="C10" s="5" t="s">
        <v>21</v>
      </c>
      <c r="D10" s="15">
        <v>8</v>
      </c>
      <c r="E10" s="14">
        <v>4946.24</v>
      </c>
      <c r="F10" s="10">
        <v>39569.919999999998</v>
      </c>
      <c r="G10" s="9">
        <v>2.9335</v>
      </c>
    </row>
    <row r="11" spans="1:7" ht="22.8" x14ac:dyDescent="0.25">
      <c r="A11" s="4" t="s">
        <v>22</v>
      </c>
      <c r="B11" s="4" t="s">
        <v>23</v>
      </c>
      <c r="C11" s="5" t="s">
        <v>24</v>
      </c>
      <c r="D11" s="11">
        <v>406</v>
      </c>
      <c r="E11" s="7">
        <v>91.11</v>
      </c>
      <c r="F11" s="10">
        <v>36990.660000000003</v>
      </c>
      <c r="G11" s="9">
        <v>2.7423000000000002</v>
      </c>
    </row>
    <row r="12" spans="1:7" ht="22.8" x14ac:dyDescent="0.25">
      <c r="A12" s="3">
        <v>20600</v>
      </c>
      <c r="B12" s="4" t="s">
        <v>25</v>
      </c>
      <c r="C12" s="5" t="s">
        <v>17</v>
      </c>
      <c r="D12" s="11">
        <v>363.38</v>
      </c>
      <c r="E12" s="7">
        <v>93.71</v>
      </c>
      <c r="F12" s="10">
        <v>34052.33</v>
      </c>
      <c r="G12" s="9">
        <v>2.5245000000000002</v>
      </c>
    </row>
    <row r="13" spans="1:7" ht="22.8" x14ac:dyDescent="0.25">
      <c r="A13" s="4" t="s">
        <v>26</v>
      </c>
      <c r="B13" s="4" t="s">
        <v>27</v>
      </c>
      <c r="C13" s="5" t="s">
        <v>17</v>
      </c>
      <c r="D13" s="13">
        <v>77.84</v>
      </c>
      <c r="E13" s="12">
        <v>425.37</v>
      </c>
      <c r="F13" s="10">
        <v>33110.800000000003</v>
      </c>
      <c r="G13" s="9">
        <v>2.4546999999999999</v>
      </c>
    </row>
    <row r="14" spans="1:7" ht="45.6" x14ac:dyDescent="0.25">
      <c r="A14" s="4" t="s">
        <v>28</v>
      </c>
      <c r="B14" s="4" t="s">
        <v>29</v>
      </c>
      <c r="C14" s="5" t="s">
        <v>17</v>
      </c>
      <c r="D14" s="11">
        <v>235.27</v>
      </c>
      <c r="E14" s="12">
        <v>136.97</v>
      </c>
      <c r="F14" s="10">
        <v>32224.93</v>
      </c>
      <c r="G14" s="9">
        <v>2.3889999999999998</v>
      </c>
    </row>
    <row r="15" spans="1:7" x14ac:dyDescent="0.25">
      <c r="A15" s="3">
        <v>60305</v>
      </c>
      <c r="B15" s="4" t="s">
        <v>30</v>
      </c>
      <c r="C15" s="5" t="s">
        <v>31</v>
      </c>
      <c r="D15" s="6">
        <v>2286.85</v>
      </c>
      <c r="E15" s="7">
        <v>13.88</v>
      </c>
      <c r="F15" s="10">
        <v>31741.47</v>
      </c>
      <c r="G15" s="9">
        <v>2.3532000000000002</v>
      </c>
    </row>
    <row r="16" spans="1:7" ht="57" x14ac:dyDescent="0.25">
      <c r="A16" s="3">
        <v>270720</v>
      </c>
      <c r="B16" s="4" t="s">
        <v>32</v>
      </c>
      <c r="C16" s="5" t="s">
        <v>24</v>
      </c>
      <c r="D16" s="13">
        <v>59.54</v>
      </c>
      <c r="E16" s="12">
        <v>498.17</v>
      </c>
      <c r="F16" s="10">
        <v>29661.040000000001</v>
      </c>
      <c r="G16" s="9">
        <v>2.1989000000000001</v>
      </c>
    </row>
    <row r="17" spans="1:7" ht="34.200000000000003" x14ac:dyDescent="0.25">
      <c r="A17" s="3">
        <v>81881</v>
      </c>
      <c r="B17" s="4" t="s">
        <v>33</v>
      </c>
      <c r="C17" s="5" t="s">
        <v>34</v>
      </c>
      <c r="D17" s="15">
        <v>1</v>
      </c>
      <c r="E17" s="16">
        <v>27664.87</v>
      </c>
      <c r="F17" s="10">
        <v>27664.87</v>
      </c>
      <c r="G17" s="9">
        <v>2.0508999999999999</v>
      </c>
    </row>
    <row r="18" spans="1:7" ht="22.8" x14ac:dyDescent="0.25">
      <c r="A18" s="3">
        <v>51029</v>
      </c>
      <c r="B18" s="4" t="s">
        <v>35</v>
      </c>
      <c r="C18" s="5" t="s">
        <v>36</v>
      </c>
      <c r="D18" s="13">
        <v>40.04</v>
      </c>
      <c r="E18" s="12">
        <v>689.31</v>
      </c>
      <c r="F18" s="10">
        <v>27599.97</v>
      </c>
      <c r="G18" s="9">
        <v>2.0461</v>
      </c>
    </row>
    <row r="19" spans="1:7" ht="34.200000000000003" x14ac:dyDescent="0.25">
      <c r="A19" s="3">
        <v>180340</v>
      </c>
      <c r="B19" s="4" t="s">
        <v>37</v>
      </c>
      <c r="C19" s="5" t="s">
        <v>17</v>
      </c>
      <c r="D19" s="13">
        <v>49.345999999999997</v>
      </c>
      <c r="E19" s="12">
        <v>462.58</v>
      </c>
      <c r="F19" s="10">
        <v>22826.47</v>
      </c>
      <c r="G19" s="9">
        <v>1.6921999999999999</v>
      </c>
    </row>
    <row r="20" spans="1:7" ht="34.200000000000003" x14ac:dyDescent="0.25">
      <c r="A20" s="3">
        <v>30113</v>
      </c>
      <c r="B20" s="4" t="s">
        <v>38</v>
      </c>
      <c r="C20" s="5" t="s">
        <v>39</v>
      </c>
      <c r="D20" s="13">
        <v>83</v>
      </c>
      <c r="E20" s="12">
        <v>253.02</v>
      </c>
      <c r="F20" s="10">
        <v>21000.66</v>
      </c>
      <c r="G20" s="9">
        <v>1.5569</v>
      </c>
    </row>
    <row r="21" spans="1:7" ht="34.200000000000003" x14ac:dyDescent="0.25">
      <c r="A21" s="4" t="s">
        <v>40</v>
      </c>
      <c r="B21" s="4" t="s">
        <v>41</v>
      </c>
      <c r="C21" s="5" t="s">
        <v>36</v>
      </c>
      <c r="D21" s="15">
        <v>7.5039999999999996</v>
      </c>
      <c r="E21" s="14">
        <v>2458.2800000000002</v>
      </c>
      <c r="F21" s="10">
        <v>18446.93</v>
      </c>
      <c r="G21" s="9">
        <v>1.3674999999999999</v>
      </c>
    </row>
    <row r="22" spans="1:7" ht="22.8" x14ac:dyDescent="0.25">
      <c r="A22" s="3">
        <v>51009</v>
      </c>
      <c r="B22" s="4" t="s">
        <v>42</v>
      </c>
      <c r="C22" s="5" t="s">
        <v>17</v>
      </c>
      <c r="D22" s="11">
        <v>169.23</v>
      </c>
      <c r="E22" s="12">
        <v>102.1</v>
      </c>
      <c r="F22" s="10">
        <v>17278.38</v>
      </c>
      <c r="G22" s="9">
        <v>1.2808999999999999</v>
      </c>
    </row>
    <row r="23" spans="1:7" ht="22.8" x14ac:dyDescent="0.25">
      <c r="A23" s="3">
        <v>30105</v>
      </c>
      <c r="B23" s="4" t="s">
        <v>43</v>
      </c>
      <c r="C23" s="5" t="s">
        <v>36</v>
      </c>
      <c r="D23" s="11">
        <v>138.46600000000001</v>
      </c>
      <c r="E23" s="12">
        <v>120.74</v>
      </c>
      <c r="F23" s="10">
        <v>16718.38</v>
      </c>
      <c r="G23" s="9">
        <v>1.2394000000000001</v>
      </c>
    </row>
    <row r="24" spans="1:7" ht="34.200000000000003" x14ac:dyDescent="0.25">
      <c r="A24" s="3">
        <v>71697</v>
      </c>
      <c r="B24" s="4" t="s">
        <v>44</v>
      </c>
      <c r="C24" s="5" t="s">
        <v>39</v>
      </c>
      <c r="D24" s="15">
        <v>6</v>
      </c>
      <c r="E24" s="14">
        <v>2716.82</v>
      </c>
      <c r="F24" s="10">
        <v>16300.92</v>
      </c>
      <c r="G24" s="9">
        <v>1.2083999999999999</v>
      </c>
    </row>
    <row r="25" spans="1:7" ht="34.200000000000003" x14ac:dyDescent="0.25">
      <c r="A25" s="3">
        <v>180341</v>
      </c>
      <c r="B25" s="4" t="s">
        <v>45</v>
      </c>
      <c r="C25" s="5" t="s">
        <v>17</v>
      </c>
      <c r="D25" s="13">
        <v>39.215000000000003</v>
      </c>
      <c r="E25" s="12">
        <v>378.51</v>
      </c>
      <c r="F25" s="10">
        <v>14843.26</v>
      </c>
      <c r="G25" s="9">
        <v>1.1004</v>
      </c>
    </row>
    <row r="26" spans="1:7" ht="34.200000000000003" x14ac:dyDescent="0.25">
      <c r="A26" s="3">
        <v>270210</v>
      </c>
      <c r="B26" s="4" t="s">
        <v>46</v>
      </c>
      <c r="C26" s="5" t="s">
        <v>17</v>
      </c>
      <c r="D26" s="11">
        <v>519.48</v>
      </c>
      <c r="E26" s="7">
        <v>27.34</v>
      </c>
      <c r="F26" s="10">
        <v>14202.58</v>
      </c>
      <c r="G26" s="9">
        <v>1.0528999999999999</v>
      </c>
    </row>
    <row r="27" spans="1:7" x14ac:dyDescent="0.25">
      <c r="A27" s="3">
        <v>60306</v>
      </c>
      <c r="B27" s="4" t="s">
        <v>47</v>
      </c>
      <c r="C27" s="5" t="s">
        <v>31</v>
      </c>
      <c r="D27" s="11">
        <v>935.74</v>
      </c>
      <c r="E27" s="7">
        <v>14.99</v>
      </c>
      <c r="F27" s="10">
        <v>14026.74</v>
      </c>
      <c r="G27" s="9">
        <v>1.0398000000000001</v>
      </c>
    </row>
    <row r="28" spans="1:7" x14ac:dyDescent="0.25">
      <c r="A28" s="3">
        <v>271500</v>
      </c>
      <c r="B28" s="4" t="s">
        <v>48</v>
      </c>
      <c r="C28" s="5" t="s">
        <v>10</v>
      </c>
      <c r="D28" s="6">
        <v>3269</v>
      </c>
      <c r="E28" s="18">
        <v>4.21</v>
      </c>
      <c r="F28" s="10">
        <v>13762.49</v>
      </c>
      <c r="G28" s="9">
        <v>1.0203</v>
      </c>
    </row>
    <row r="29" spans="1:7" ht="22.8" x14ac:dyDescent="0.25">
      <c r="A29" s="3">
        <v>200499</v>
      </c>
      <c r="B29" s="4" t="s">
        <v>49</v>
      </c>
      <c r="C29" s="5" t="s">
        <v>17</v>
      </c>
      <c r="D29" s="11">
        <v>355.63</v>
      </c>
      <c r="E29" s="7">
        <v>37.630000000000003</v>
      </c>
      <c r="F29" s="10">
        <v>13382.35</v>
      </c>
      <c r="G29" s="9">
        <v>0.99209999999999998</v>
      </c>
    </row>
    <row r="30" spans="1:7" ht="22.8" x14ac:dyDescent="0.25">
      <c r="A30" s="3">
        <v>51030</v>
      </c>
      <c r="B30" s="4" t="s">
        <v>50</v>
      </c>
      <c r="C30" s="5" t="s">
        <v>36</v>
      </c>
      <c r="D30" s="13">
        <v>20.37</v>
      </c>
      <c r="E30" s="12">
        <v>653.16</v>
      </c>
      <c r="F30" s="10">
        <v>13304.86</v>
      </c>
      <c r="G30" s="9">
        <v>0.98629999999999995</v>
      </c>
    </row>
    <row r="31" spans="1:7" x14ac:dyDescent="0.25">
      <c r="A31" s="4" t="s">
        <v>51</v>
      </c>
      <c r="B31" s="4" t="s">
        <v>52</v>
      </c>
      <c r="C31" s="5" t="s">
        <v>17</v>
      </c>
      <c r="D31" s="13">
        <v>53.347999999999999</v>
      </c>
      <c r="E31" s="12">
        <v>244.64</v>
      </c>
      <c r="F31" s="10">
        <v>13051.05</v>
      </c>
      <c r="G31" s="9">
        <v>0.96750000000000003</v>
      </c>
    </row>
    <row r="32" spans="1:7" x14ac:dyDescent="0.25">
      <c r="A32" s="3">
        <v>60303</v>
      </c>
      <c r="B32" s="4" t="s">
        <v>53</v>
      </c>
      <c r="C32" s="5" t="s">
        <v>31</v>
      </c>
      <c r="D32" s="11">
        <v>888.78</v>
      </c>
      <c r="E32" s="7">
        <v>13.94</v>
      </c>
      <c r="F32" s="10">
        <v>12389.59</v>
      </c>
      <c r="G32" s="9">
        <v>0.91849999999999998</v>
      </c>
    </row>
    <row r="33" spans="1:7" ht="22.8" x14ac:dyDescent="0.25">
      <c r="A33" s="4" t="s">
        <v>54</v>
      </c>
      <c r="B33" s="4" t="s">
        <v>55</v>
      </c>
      <c r="C33" s="5" t="s">
        <v>39</v>
      </c>
      <c r="D33" s="15">
        <v>1</v>
      </c>
      <c r="E33" s="16">
        <v>11481.95</v>
      </c>
      <c r="F33" s="10">
        <v>11481.95</v>
      </c>
      <c r="G33" s="9">
        <v>0.85119999999999996</v>
      </c>
    </row>
    <row r="34" spans="1:7" ht="22.8" x14ac:dyDescent="0.25">
      <c r="A34" s="3">
        <v>81868</v>
      </c>
      <c r="B34" s="4" t="s">
        <v>56</v>
      </c>
      <c r="C34" s="5" t="s">
        <v>34</v>
      </c>
      <c r="D34" s="15">
        <v>1</v>
      </c>
      <c r="E34" s="16">
        <v>11397.6</v>
      </c>
      <c r="F34" s="10">
        <v>11397.6</v>
      </c>
      <c r="G34" s="9">
        <v>0.84489999999999998</v>
      </c>
    </row>
    <row r="35" spans="1:7" ht="22.8" x14ac:dyDescent="0.25">
      <c r="A35" s="3">
        <v>220102</v>
      </c>
      <c r="B35" s="4" t="s">
        <v>57</v>
      </c>
      <c r="C35" s="5" t="s">
        <v>17</v>
      </c>
      <c r="D35" s="11">
        <v>215.77099999999999</v>
      </c>
      <c r="E35" s="7">
        <v>45.11</v>
      </c>
      <c r="F35" s="17">
        <v>9733.42</v>
      </c>
      <c r="G35" s="9">
        <v>0.72160000000000002</v>
      </c>
    </row>
    <row r="36" spans="1:7" ht="34.200000000000003" x14ac:dyDescent="0.25">
      <c r="A36" s="3">
        <v>221126</v>
      </c>
      <c r="B36" s="4" t="s">
        <v>58</v>
      </c>
      <c r="C36" s="5" t="s">
        <v>17</v>
      </c>
      <c r="D36" s="13">
        <v>46.125</v>
      </c>
      <c r="E36" s="12">
        <v>209.11</v>
      </c>
      <c r="F36" s="17">
        <v>9645.19</v>
      </c>
      <c r="G36" s="9">
        <v>0.71499999999999997</v>
      </c>
    </row>
    <row r="37" spans="1:7" x14ac:dyDescent="0.25">
      <c r="A37" s="3">
        <v>52006</v>
      </c>
      <c r="B37" s="4" t="s">
        <v>59</v>
      </c>
      <c r="C37" s="5" t="s">
        <v>31</v>
      </c>
      <c r="D37" s="11">
        <v>550.03</v>
      </c>
      <c r="E37" s="7">
        <v>14.99</v>
      </c>
      <c r="F37" s="17">
        <v>8244.94</v>
      </c>
      <c r="G37" s="9">
        <v>0.61119999999999997</v>
      </c>
    </row>
    <row r="38" spans="1:7" ht="45.6" x14ac:dyDescent="0.25">
      <c r="A38" s="4" t="s">
        <v>60</v>
      </c>
      <c r="B38" s="4" t="s">
        <v>61</v>
      </c>
      <c r="C38" s="5" t="s">
        <v>39</v>
      </c>
      <c r="D38" s="15">
        <v>5</v>
      </c>
      <c r="E38" s="14">
        <v>1597.34</v>
      </c>
      <c r="F38" s="17">
        <v>7986.7</v>
      </c>
      <c r="G38" s="9">
        <v>0.59209999999999996</v>
      </c>
    </row>
    <row r="39" spans="1:7" ht="22.8" x14ac:dyDescent="0.25">
      <c r="A39" s="3">
        <v>60517</v>
      </c>
      <c r="B39" s="4" t="s">
        <v>62</v>
      </c>
      <c r="C39" s="5" t="s">
        <v>36</v>
      </c>
      <c r="D39" s="13">
        <v>10.97</v>
      </c>
      <c r="E39" s="12">
        <v>653.16</v>
      </c>
      <c r="F39" s="17">
        <v>7165.16</v>
      </c>
      <c r="G39" s="9">
        <v>0.53120000000000001</v>
      </c>
    </row>
    <row r="40" spans="1:7" ht="34.200000000000003" x14ac:dyDescent="0.25">
      <c r="A40" s="4" t="s">
        <v>63</v>
      </c>
      <c r="B40" s="4" t="s">
        <v>64</v>
      </c>
      <c r="C40" s="5" t="s">
        <v>39</v>
      </c>
      <c r="D40" s="15">
        <v>2</v>
      </c>
      <c r="E40" s="14">
        <v>3565.13</v>
      </c>
      <c r="F40" s="17">
        <v>7130.26</v>
      </c>
      <c r="G40" s="9">
        <v>0.52859999999999996</v>
      </c>
    </row>
    <row r="41" spans="1:7" ht="22.8" x14ac:dyDescent="0.25">
      <c r="A41" s="3">
        <v>60192</v>
      </c>
      <c r="B41" s="4" t="s">
        <v>65</v>
      </c>
      <c r="C41" s="5" t="s">
        <v>17</v>
      </c>
      <c r="D41" s="11">
        <v>195.37</v>
      </c>
      <c r="E41" s="7">
        <v>35.51</v>
      </c>
      <c r="F41" s="17">
        <v>6937.58</v>
      </c>
      <c r="G41" s="9">
        <v>0.51429999999999998</v>
      </c>
    </row>
    <row r="42" spans="1:7" x14ac:dyDescent="0.25">
      <c r="A42" s="3">
        <v>52003</v>
      </c>
      <c r="B42" s="4" t="s">
        <v>66</v>
      </c>
      <c r="C42" s="5" t="s">
        <v>31</v>
      </c>
      <c r="D42" s="11">
        <v>496.01</v>
      </c>
      <c r="E42" s="7">
        <v>13.94</v>
      </c>
      <c r="F42" s="17">
        <v>6914.37</v>
      </c>
      <c r="G42" s="9">
        <v>0.51259999999999994</v>
      </c>
    </row>
    <row r="43" spans="1:7" ht="22.8" x14ac:dyDescent="0.25">
      <c r="A43" s="4" t="s">
        <v>67</v>
      </c>
      <c r="B43" s="4" t="s">
        <v>68</v>
      </c>
      <c r="C43" s="5" t="s">
        <v>39</v>
      </c>
      <c r="D43" s="15">
        <v>1</v>
      </c>
      <c r="E43" s="14">
        <v>6654.07</v>
      </c>
      <c r="F43" s="17">
        <v>6654.07</v>
      </c>
      <c r="G43" s="9">
        <v>0.49330000000000002</v>
      </c>
    </row>
    <row r="44" spans="1:7" x14ac:dyDescent="0.25">
      <c r="A44" s="4" t="s">
        <v>69</v>
      </c>
      <c r="B44" s="4" t="s">
        <v>70</v>
      </c>
      <c r="C44" s="5" t="s">
        <v>39</v>
      </c>
      <c r="D44" s="13">
        <v>60</v>
      </c>
      <c r="E44" s="12">
        <v>107.81</v>
      </c>
      <c r="F44" s="17">
        <v>6468.6</v>
      </c>
      <c r="G44" s="9">
        <v>0.47949999999999998</v>
      </c>
    </row>
    <row r="45" spans="1:7" ht="22.8" x14ac:dyDescent="0.25">
      <c r="A45" s="3">
        <v>30112</v>
      </c>
      <c r="B45" s="4" t="s">
        <v>71</v>
      </c>
      <c r="C45" s="5" t="s">
        <v>39</v>
      </c>
      <c r="D45" s="13">
        <v>25</v>
      </c>
      <c r="E45" s="12">
        <v>253.02</v>
      </c>
      <c r="F45" s="17">
        <v>6325.5</v>
      </c>
      <c r="G45" s="9">
        <v>0.46889999999999998</v>
      </c>
    </row>
    <row r="46" spans="1:7" x14ac:dyDescent="0.25">
      <c r="A46" s="3">
        <v>270501</v>
      </c>
      <c r="B46" s="4" t="s">
        <v>72</v>
      </c>
      <c r="C46" s="5" t="s">
        <v>17</v>
      </c>
      <c r="D46" s="6">
        <v>1169.6400000000001</v>
      </c>
      <c r="E46" s="18">
        <v>5.29</v>
      </c>
      <c r="F46" s="17">
        <v>6187.39</v>
      </c>
      <c r="G46" s="9">
        <v>0.4587</v>
      </c>
    </row>
    <row r="47" spans="1:7" x14ac:dyDescent="0.25">
      <c r="A47" s="3">
        <v>40902</v>
      </c>
      <c r="B47" s="4" t="s">
        <v>73</v>
      </c>
      <c r="C47" s="5" t="s">
        <v>36</v>
      </c>
      <c r="D47" s="11">
        <v>188.9</v>
      </c>
      <c r="E47" s="7">
        <v>32.53</v>
      </c>
      <c r="F47" s="17">
        <v>6144.91</v>
      </c>
      <c r="G47" s="9">
        <v>0.45550000000000002</v>
      </c>
    </row>
    <row r="48" spans="1:7" ht="34.200000000000003" x14ac:dyDescent="0.25">
      <c r="A48" s="3">
        <v>20200</v>
      </c>
      <c r="B48" s="4" t="s">
        <v>74</v>
      </c>
      <c r="C48" s="5" t="s">
        <v>17</v>
      </c>
      <c r="D48" s="11">
        <v>675.75</v>
      </c>
      <c r="E48" s="18">
        <v>8.66</v>
      </c>
      <c r="F48" s="17">
        <v>5851.99</v>
      </c>
      <c r="G48" s="9">
        <v>0.43380000000000002</v>
      </c>
    </row>
    <row r="49" spans="1:7" x14ac:dyDescent="0.25">
      <c r="A49" s="3">
        <v>81008</v>
      </c>
      <c r="B49" s="4" t="s">
        <v>75</v>
      </c>
      <c r="C49" s="5" t="s">
        <v>24</v>
      </c>
      <c r="D49" s="13">
        <v>77</v>
      </c>
      <c r="E49" s="7">
        <v>75.819999999999993</v>
      </c>
      <c r="F49" s="17">
        <v>5838.14</v>
      </c>
      <c r="G49" s="9">
        <v>0.43280000000000002</v>
      </c>
    </row>
    <row r="50" spans="1:7" ht="22.8" x14ac:dyDescent="0.25">
      <c r="A50" s="3">
        <v>120209</v>
      </c>
      <c r="B50" s="4" t="s">
        <v>76</v>
      </c>
      <c r="C50" s="5" t="s">
        <v>17</v>
      </c>
      <c r="D50" s="11">
        <v>173.184</v>
      </c>
      <c r="E50" s="7">
        <v>32.61</v>
      </c>
      <c r="F50" s="17">
        <v>5647.53</v>
      </c>
      <c r="G50" s="9">
        <v>0.41860000000000003</v>
      </c>
    </row>
    <row r="51" spans="1:7" x14ac:dyDescent="0.25">
      <c r="A51" s="4" t="s">
        <v>77</v>
      </c>
      <c r="B51" s="4" t="s">
        <v>78</v>
      </c>
      <c r="C51" s="5" t="s">
        <v>24</v>
      </c>
      <c r="D51" s="13">
        <v>22.48</v>
      </c>
      <c r="E51" s="12">
        <v>240.45</v>
      </c>
      <c r="F51" s="17">
        <v>5405.31</v>
      </c>
      <c r="G51" s="9">
        <v>0.4007</v>
      </c>
    </row>
    <row r="52" spans="1:7" ht="22.8" x14ac:dyDescent="0.25">
      <c r="A52" s="3">
        <v>82342</v>
      </c>
      <c r="B52" s="4" t="s">
        <v>79</v>
      </c>
      <c r="C52" s="5" t="s">
        <v>24</v>
      </c>
      <c r="D52" s="13">
        <v>15.66</v>
      </c>
      <c r="E52" s="12">
        <v>335.76</v>
      </c>
      <c r="F52" s="17">
        <v>5258</v>
      </c>
      <c r="G52" s="9">
        <v>0.38979999999999998</v>
      </c>
    </row>
    <row r="53" spans="1:7" ht="34.200000000000003" x14ac:dyDescent="0.25">
      <c r="A53" s="3">
        <v>71696</v>
      </c>
      <c r="B53" s="4" t="s">
        <v>80</v>
      </c>
      <c r="C53" s="5" t="s">
        <v>39</v>
      </c>
      <c r="D53" s="15">
        <v>3</v>
      </c>
      <c r="E53" s="14">
        <v>1741.52</v>
      </c>
      <c r="F53" s="17">
        <v>5224.5600000000004</v>
      </c>
      <c r="G53" s="9">
        <v>0.38729999999999998</v>
      </c>
    </row>
    <row r="54" spans="1:7" ht="22.8" x14ac:dyDescent="0.25">
      <c r="A54" s="3">
        <v>82304</v>
      </c>
      <c r="B54" s="4" t="s">
        <v>81</v>
      </c>
      <c r="C54" s="5" t="s">
        <v>24</v>
      </c>
      <c r="D54" s="11">
        <v>110</v>
      </c>
      <c r="E54" s="7">
        <v>45.37</v>
      </c>
      <c r="F54" s="17">
        <v>4990.7</v>
      </c>
      <c r="G54" s="9">
        <v>0.36990000000000001</v>
      </c>
    </row>
    <row r="55" spans="1:7" ht="22.8" x14ac:dyDescent="0.25">
      <c r="A55" s="3">
        <v>180343</v>
      </c>
      <c r="B55" s="4" t="s">
        <v>82</v>
      </c>
      <c r="C55" s="5" t="s">
        <v>24</v>
      </c>
      <c r="D55" s="13">
        <v>39.75</v>
      </c>
      <c r="E55" s="12">
        <v>125.48</v>
      </c>
      <c r="F55" s="17">
        <v>4987.83</v>
      </c>
      <c r="G55" s="9">
        <v>0.36969999999999997</v>
      </c>
    </row>
    <row r="56" spans="1:7" ht="34.200000000000003" x14ac:dyDescent="0.25">
      <c r="A56" s="3">
        <v>20109</v>
      </c>
      <c r="B56" s="4" t="s">
        <v>83</v>
      </c>
      <c r="C56" s="5" t="s">
        <v>17</v>
      </c>
      <c r="D56" s="11">
        <v>238.11</v>
      </c>
      <c r="E56" s="7">
        <v>20.07</v>
      </c>
      <c r="F56" s="17">
        <v>4778.8599999999997</v>
      </c>
      <c r="G56" s="9">
        <v>0.35420000000000001</v>
      </c>
    </row>
    <row r="57" spans="1:7" x14ac:dyDescent="0.25">
      <c r="A57" s="3">
        <v>21400</v>
      </c>
      <c r="B57" s="4" t="s">
        <v>84</v>
      </c>
      <c r="C57" s="5" t="s">
        <v>36</v>
      </c>
      <c r="D57" s="11">
        <v>312.74</v>
      </c>
      <c r="E57" s="7">
        <v>14.67</v>
      </c>
      <c r="F57" s="17">
        <v>4587.8900000000003</v>
      </c>
      <c r="G57" s="9">
        <v>0.34010000000000001</v>
      </c>
    </row>
    <row r="58" spans="1:7" ht="22.8" x14ac:dyDescent="0.25">
      <c r="A58" s="3">
        <v>60207</v>
      </c>
      <c r="B58" s="4" t="s">
        <v>85</v>
      </c>
      <c r="C58" s="5" t="s">
        <v>17</v>
      </c>
      <c r="D58" s="13">
        <v>28.39</v>
      </c>
      <c r="E58" s="12">
        <v>157.1</v>
      </c>
      <c r="F58" s="17">
        <v>4460.0600000000004</v>
      </c>
      <c r="G58" s="9">
        <v>0.3306</v>
      </c>
    </row>
    <row r="59" spans="1:7" ht="22.8" x14ac:dyDescent="0.25">
      <c r="A59" s="3">
        <v>81840</v>
      </c>
      <c r="B59" s="4" t="s">
        <v>86</v>
      </c>
      <c r="C59" s="5" t="s">
        <v>34</v>
      </c>
      <c r="D59" s="13">
        <v>14</v>
      </c>
      <c r="E59" s="12">
        <v>313.5</v>
      </c>
      <c r="F59" s="17">
        <v>4389</v>
      </c>
      <c r="G59" s="9">
        <v>0.32529999999999998</v>
      </c>
    </row>
    <row r="60" spans="1:7" ht="34.200000000000003" x14ac:dyDescent="0.25">
      <c r="A60" s="3">
        <v>271303</v>
      </c>
      <c r="B60" s="4" t="s">
        <v>87</v>
      </c>
      <c r="C60" s="5" t="s">
        <v>24</v>
      </c>
      <c r="D60" s="13">
        <v>11.25</v>
      </c>
      <c r="E60" s="12">
        <v>374.52</v>
      </c>
      <c r="F60" s="17">
        <v>4213.3500000000004</v>
      </c>
      <c r="G60" s="9">
        <v>0.31230000000000002</v>
      </c>
    </row>
    <row r="61" spans="1:7" ht="34.200000000000003" x14ac:dyDescent="0.25">
      <c r="A61" s="4" t="s">
        <v>88</v>
      </c>
      <c r="B61" s="4" t="s">
        <v>89</v>
      </c>
      <c r="C61" s="5" t="s">
        <v>17</v>
      </c>
      <c r="D61" s="11">
        <v>103.5</v>
      </c>
      <c r="E61" s="7">
        <v>39.43</v>
      </c>
      <c r="F61" s="17">
        <v>4081</v>
      </c>
      <c r="G61" s="9">
        <v>0.30249999999999999</v>
      </c>
    </row>
    <row r="62" spans="1:7" ht="22.8" x14ac:dyDescent="0.25">
      <c r="A62" s="3">
        <v>60201</v>
      </c>
      <c r="B62" s="4" t="s">
        <v>90</v>
      </c>
      <c r="C62" s="5" t="s">
        <v>17</v>
      </c>
      <c r="D62" s="13">
        <v>20.241</v>
      </c>
      <c r="E62" s="12">
        <v>197.02</v>
      </c>
      <c r="F62" s="17">
        <v>3987.88</v>
      </c>
      <c r="G62" s="9">
        <v>0.29559999999999997</v>
      </c>
    </row>
    <row r="63" spans="1:7" ht="22.8" x14ac:dyDescent="0.25">
      <c r="A63" s="3">
        <v>30104</v>
      </c>
      <c r="B63" s="4" t="s">
        <v>91</v>
      </c>
      <c r="C63" s="5" t="s">
        <v>36</v>
      </c>
      <c r="D63" s="13">
        <v>34.362000000000002</v>
      </c>
      <c r="E63" s="12">
        <v>108.31</v>
      </c>
      <c r="F63" s="17">
        <v>3721.74</v>
      </c>
      <c r="G63" s="9">
        <v>0.27589999999999998</v>
      </c>
    </row>
    <row r="64" spans="1:7" ht="34.200000000000003" x14ac:dyDescent="0.25">
      <c r="A64" s="3">
        <v>21301</v>
      </c>
      <c r="B64" s="4" t="s">
        <v>92</v>
      </c>
      <c r="C64" s="5" t="s">
        <v>17</v>
      </c>
      <c r="D64" s="15">
        <v>7.5</v>
      </c>
      <c r="E64" s="12">
        <v>490.68</v>
      </c>
      <c r="F64" s="17">
        <v>3680.1</v>
      </c>
      <c r="G64" s="9">
        <v>0.27279999999999999</v>
      </c>
    </row>
    <row r="65" spans="1:7" x14ac:dyDescent="0.25">
      <c r="A65" s="3">
        <v>21399</v>
      </c>
      <c r="B65" s="4" t="s">
        <v>93</v>
      </c>
      <c r="C65" s="5" t="s">
        <v>36</v>
      </c>
      <c r="D65" s="11">
        <v>312.74</v>
      </c>
      <c r="E65" s="7">
        <v>11.73</v>
      </c>
      <c r="F65" s="17">
        <v>3668.44</v>
      </c>
      <c r="G65" s="9">
        <v>0.27189999999999998</v>
      </c>
    </row>
    <row r="66" spans="1:7" x14ac:dyDescent="0.25">
      <c r="A66" s="3">
        <v>20202</v>
      </c>
      <c r="B66" s="4" t="s">
        <v>94</v>
      </c>
      <c r="C66" s="5" t="s">
        <v>17</v>
      </c>
      <c r="D66" s="11">
        <v>943.18</v>
      </c>
      <c r="E66" s="18">
        <v>3.82</v>
      </c>
      <c r="F66" s="17">
        <v>3602.94</v>
      </c>
      <c r="G66" s="9">
        <v>0.2671</v>
      </c>
    </row>
    <row r="67" spans="1:7" ht="45.6" x14ac:dyDescent="0.25">
      <c r="A67" s="3">
        <v>270211</v>
      </c>
      <c r="B67" s="4" t="s">
        <v>95</v>
      </c>
      <c r="C67" s="5" t="s">
        <v>39</v>
      </c>
      <c r="D67" s="11">
        <v>160</v>
      </c>
      <c r="E67" s="7">
        <v>19.57</v>
      </c>
      <c r="F67" s="17">
        <v>3131.2</v>
      </c>
      <c r="G67" s="9">
        <v>0.2321</v>
      </c>
    </row>
    <row r="68" spans="1:7" ht="22.8" x14ac:dyDescent="0.25">
      <c r="A68" s="3">
        <v>261703</v>
      </c>
      <c r="B68" s="4" t="s">
        <v>96</v>
      </c>
      <c r="C68" s="5" t="s">
        <v>17</v>
      </c>
      <c r="D68" s="11">
        <v>182.47</v>
      </c>
      <c r="E68" s="7">
        <v>16.850000000000001</v>
      </c>
      <c r="F68" s="17">
        <v>3074.61</v>
      </c>
      <c r="G68" s="9">
        <v>0.22789999999999999</v>
      </c>
    </row>
    <row r="69" spans="1:7" x14ac:dyDescent="0.25">
      <c r="A69" s="4" t="s">
        <v>97</v>
      </c>
      <c r="B69" s="4" t="s">
        <v>98</v>
      </c>
      <c r="C69" s="5" t="s">
        <v>24</v>
      </c>
      <c r="D69" s="13">
        <v>50.53</v>
      </c>
      <c r="E69" s="7">
        <v>58.99</v>
      </c>
      <c r="F69" s="17">
        <v>2980.76</v>
      </c>
      <c r="G69" s="9">
        <v>0.22090000000000001</v>
      </c>
    </row>
    <row r="70" spans="1:7" x14ac:dyDescent="0.25">
      <c r="A70" s="3">
        <v>260601</v>
      </c>
      <c r="B70" s="4" t="s">
        <v>99</v>
      </c>
      <c r="C70" s="5" t="s">
        <v>17</v>
      </c>
      <c r="D70" s="11">
        <v>161.773</v>
      </c>
      <c r="E70" s="7">
        <v>17.68</v>
      </c>
      <c r="F70" s="17">
        <v>2860.14</v>
      </c>
      <c r="G70" s="9">
        <v>0.21199999999999999</v>
      </c>
    </row>
    <row r="71" spans="1:7" x14ac:dyDescent="0.25">
      <c r="A71" s="3">
        <v>60304</v>
      </c>
      <c r="B71" s="4" t="s">
        <v>100</v>
      </c>
      <c r="C71" s="5" t="s">
        <v>31</v>
      </c>
      <c r="D71" s="11">
        <v>204.48</v>
      </c>
      <c r="E71" s="7">
        <v>13.93</v>
      </c>
      <c r="F71" s="17">
        <v>2848.4</v>
      </c>
      <c r="G71" s="9">
        <v>0.21110000000000001</v>
      </c>
    </row>
    <row r="72" spans="1:7" x14ac:dyDescent="0.25">
      <c r="A72" s="3">
        <v>200101</v>
      </c>
      <c r="B72" s="4" t="s">
        <v>101</v>
      </c>
      <c r="C72" s="5" t="s">
        <v>17</v>
      </c>
      <c r="D72" s="11">
        <v>355.63</v>
      </c>
      <c r="E72" s="18">
        <v>7.56</v>
      </c>
      <c r="F72" s="17">
        <v>2688.56</v>
      </c>
      <c r="G72" s="9">
        <v>0.1993</v>
      </c>
    </row>
    <row r="73" spans="1:7" ht="22.8" x14ac:dyDescent="0.25">
      <c r="A73" s="3">
        <v>121101</v>
      </c>
      <c r="B73" s="4" t="s">
        <v>102</v>
      </c>
      <c r="C73" s="5" t="s">
        <v>17</v>
      </c>
      <c r="D73" s="11">
        <v>120.346</v>
      </c>
      <c r="E73" s="7">
        <v>21.48</v>
      </c>
      <c r="F73" s="17">
        <v>2585.0300000000002</v>
      </c>
      <c r="G73" s="9">
        <v>0.19159999999999999</v>
      </c>
    </row>
    <row r="74" spans="1:7" ht="22.8" x14ac:dyDescent="0.25">
      <c r="A74" s="3">
        <v>60801</v>
      </c>
      <c r="B74" s="4" t="s">
        <v>103</v>
      </c>
      <c r="C74" s="5" t="s">
        <v>36</v>
      </c>
      <c r="D74" s="13">
        <v>38.305999999999997</v>
      </c>
      <c r="E74" s="7">
        <v>67.06</v>
      </c>
      <c r="F74" s="17">
        <v>2568.8000000000002</v>
      </c>
      <c r="G74" s="9">
        <v>0.19040000000000001</v>
      </c>
    </row>
    <row r="75" spans="1:7" x14ac:dyDescent="0.25">
      <c r="A75" s="3">
        <v>21401</v>
      </c>
      <c r="B75" s="4" t="s">
        <v>104</v>
      </c>
      <c r="C75" s="5" t="s">
        <v>105</v>
      </c>
      <c r="D75" s="6">
        <v>2226.73</v>
      </c>
      <c r="E75" s="18">
        <v>1.1499999999999999</v>
      </c>
      <c r="F75" s="17">
        <v>2560.73</v>
      </c>
      <c r="G75" s="9">
        <v>0.1898</v>
      </c>
    </row>
    <row r="76" spans="1:7" ht="22.8" x14ac:dyDescent="0.25">
      <c r="A76" s="3">
        <v>261502</v>
      </c>
      <c r="B76" s="4" t="s">
        <v>106</v>
      </c>
      <c r="C76" s="5" t="s">
        <v>17</v>
      </c>
      <c r="D76" s="13">
        <v>99.225999999999999</v>
      </c>
      <c r="E76" s="7">
        <v>25.52</v>
      </c>
      <c r="F76" s="17">
        <v>2532.2399999999998</v>
      </c>
      <c r="G76" s="9">
        <v>0.18770000000000001</v>
      </c>
    </row>
    <row r="77" spans="1:7" x14ac:dyDescent="0.25">
      <c r="A77" s="4" t="s">
        <v>107</v>
      </c>
      <c r="B77" s="4" t="s">
        <v>108</v>
      </c>
      <c r="C77" s="5" t="s">
        <v>39</v>
      </c>
      <c r="D77" s="13">
        <v>70</v>
      </c>
      <c r="E77" s="7">
        <v>36.130000000000003</v>
      </c>
      <c r="F77" s="17">
        <v>2529.1</v>
      </c>
      <c r="G77" s="9">
        <v>0.18740000000000001</v>
      </c>
    </row>
    <row r="78" spans="1:7" x14ac:dyDescent="0.25">
      <c r="A78" s="4" t="s">
        <v>109</v>
      </c>
      <c r="B78" s="4" t="s">
        <v>110</v>
      </c>
      <c r="C78" s="5" t="s">
        <v>39</v>
      </c>
      <c r="D78" s="15">
        <v>3</v>
      </c>
      <c r="E78" s="12">
        <v>809.46</v>
      </c>
      <c r="F78" s="17">
        <v>2428.38</v>
      </c>
      <c r="G78" s="9">
        <v>0.18</v>
      </c>
    </row>
    <row r="79" spans="1:7" ht="22.8" x14ac:dyDescent="0.25">
      <c r="A79" s="3">
        <v>51055</v>
      </c>
      <c r="B79" s="4" t="s">
        <v>111</v>
      </c>
      <c r="C79" s="5" t="s">
        <v>36</v>
      </c>
      <c r="D79" s="13">
        <v>35.39</v>
      </c>
      <c r="E79" s="7">
        <v>67.06</v>
      </c>
      <c r="F79" s="17">
        <v>2373.25</v>
      </c>
      <c r="G79" s="9">
        <v>0.1759</v>
      </c>
    </row>
    <row r="80" spans="1:7" ht="34.200000000000003" x14ac:dyDescent="0.25">
      <c r="A80" s="3">
        <v>270802</v>
      </c>
      <c r="B80" s="4" t="s">
        <v>112</v>
      </c>
      <c r="C80" s="5" t="s">
        <v>113</v>
      </c>
      <c r="D80" s="15">
        <v>1</v>
      </c>
      <c r="E80" s="14">
        <v>2247.4299999999998</v>
      </c>
      <c r="F80" s="17">
        <v>2247.4299999999998</v>
      </c>
      <c r="G80" s="9">
        <v>0.1666</v>
      </c>
    </row>
    <row r="81" spans="1:7" ht="22.8" x14ac:dyDescent="0.25">
      <c r="A81" s="3">
        <v>270804</v>
      </c>
      <c r="B81" s="4" t="s">
        <v>114</v>
      </c>
      <c r="C81" s="5" t="s">
        <v>39</v>
      </c>
      <c r="D81" s="15">
        <v>1</v>
      </c>
      <c r="E81" s="14">
        <v>2245.71</v>
      </c>
      <c r="F81" s="17">
        <v>2245.71</v>
      </c>
      <c r="G81" s="9">
        <v>0.16639999999999999</v>
      </c>
    </row>
    <row r="82" spans="1:7" ht="34.200000000000003" x14ac:dyDescent="0.25">
      <c r="A82" s="4" t="s">
        <v>115</v>
      </c>
      <c r="B82" s="4" t="s">
        <v>116</v>
      </c>
      <c r="C82" s="5" t="s">
        <v>24</v>
      </c>
      <c r="D82" s="13">
        <v>18.64</v>
      </c>
      <c r="E82" s="12">
        <v>108.12</v>
      </c>
      <c r="F82" s="17">
        <v>2015.35</v>
      </c>
      <c r="G82" s="9">
        <v>0.14940000000000001</v>
      </c>
    </row>
    <row r="83" spans="1:7" ht="34.200000000000003" x14ac:dyDescent="0.25">
      <c r="A83" s="4" t="s">
        <v>117</v>
      </c>
      <c r="B83" s="4" t="s">
        <v>118</v>
      </c>
      <c r="C83" s="5" t="s">
        <v>39</v>
      </c>
      <c r="D83" s="15">
        <v>2</v>
      </c>
      <c r="E83" s="14">
        <v>1006.06</v>
      </c>
      <c r="F83" s="17">
        <v>2012.12</v>
      </c>
      <c r="G83" s="9">
        <v>0.14910000000000001</v>
      </c>
    </row>
    <row r="84" spans="1:7" x14ac:dyDescent="0.25">
      <c r="A84" s="4" t="s">
        <v>119</v>
      </c>
      <c r="B84" s="4" t="s">
        <v>120</v>
      </c>
      <c r="C84" s="5" t="s">
        <v>24</v>
      </c>
      <c r="D84" s="13">
        <v>20.41</v>
      </c>
      <c r="E84" s="7">
        <v>88.39</v>
      </c>
      <c r="F84" s="17">
        <v>1804.03</v>
      </c>
      <c r="G84" s="9">
        <v>0.13370000000000001</v>
      </c>
    </row>
    <row r="85" spans="1:7" x14ac:dyDescent="0.25">
      <c r="A85" s="3">
        <v>81007</v>
      </c>
      <c r="B85" s="4" t="s">
        <v>121</v>
      </c>
      <c r="C85" s="5" t="s">
        <v>24</v>
      </c>
      <c r="D85" s="13">
        <v>36</v>
      </c>
      <c r="E85" s="7">
        <v>49.7</v>
      </c>
      <c r="F85" s="17">
        <v>1789.2</v>
      </c>
      <c r="G85" s="9">
        <v>0.1326</v>
      </c>
    </row>
    <row r="86" spans="1:7" ht="45.6" x14ac:dyDescent="0.25">
      <c r="A86" s="3">
        <v>201410</v>
      </c>
      <c r="B86" s="4" t="s">
        <v>122</v>
      </c>
      <c r="C86" s="5" t="s">
        <v>17</v>
      </c>
      <c r="D86" s="13">
        <v>19.588000000000001</v>
      </c>
      <c r="E86" s="7">
        <v>89.07</v>
      </c>
      <c r="F86" s="17">
        <v>1744.7</v>
      </c>
      <c r="G86" s="9">
        <v>0.1293</v>
      </c>
    </row>
    <row r="87" spans="1:7" ht="34.200000000000003" x14ac:dyDescent="0.25">
      <c r="A87" s="4" t="s">
        <v>123</v>
      </c>
      <c r="B87" s="4" t="s">
        <v>124</v>
      </c>
      <c r="C87" s="5" t="s">
        <v>36</v>
      </c>
      <c r="D87" s="15">
        <v>2.7549999999999999</v>
      </c>
      <c r="E87" s="12">
        <v>628.16</v>
      </c>
      <c r="F87" s="17">
        <v>1730.58</v>
      </c>
      <c r="G87" s="9">
        <v>0.12820000000000001</v>
      </c>
    </row>
    <row r="88" spans="1:7" ht="34.200000000000003" x14ac:dyDescent="0.25">
      <c r="A88" s="3">
        <v>81832</v>
      </c>
      <c r="B88" s="4" t="s">
        <v>125</v>
      </c>
      <c r="C88" s="5" t="s">
        <v>17</v>
      </c>
      <c r="D88" s="15">
        <v>5.04</v>
      </c>
      <c r="E88" s="12">
        <v>323.93</v>
      </c>
      <c r="F88" s="17">
        <v>1632.6</v>
      </c>
      <c r="G88" s="9">
        <v>0.121</v>
      </c>
    </row>
    <row r="89" spans="1:7" ht="22.8" x14ac:dyDescent="0.25">
      <c r="A89" s="3">
        <v>261009</v>
      </c>
      <c r="B89" s="4" t="s">
        <v>126</v>
      </c>
      <c r="C89" s="5" t="s">
        <v>17</v>
      </c>
      <c r="D89" s="13">
        <v>99.225999999999999</v>
      </c>
      <c r="E89" s="7">
        <v>16.38</v>
      </c>
      <c r="F89" s="17">
        <v>1625.32</v>
      </c>
      <c r="G89" s="9">
        <v>0.12039999999999999</v>
      </c>
    </row>
    <row r="90" spans="1:7" ht="22.8" x14ac:dyDescent="0.25">
      <c r="A90" s="3">
        <v>60505</v>
      </c>
      <c r="B90" s="4" t="s">
        <v>127</v>
      </c>
      <c r="C90" s="5" t="s">
        <v>36</v>
      </c>
      <c r="D90" s="15">
        <v>2.3159999999999998</v>
      </c>
      <c r="E90" s="12">
        <v>670.57</v>
      </c>
      <c r="F90" s="17">
        <v>1553.04</v>
      </c>
      <c r="G90" s="9">
        <v>0.11509999999999999</v>
      </c>
    </row>
    <row r="91" spans="1:7" ht="68.400000000000006" x14ac:dyDescent="0.25">
      <c r="A91" s="3">
        <v>271713</v>
      </c>
      <c r="B91" s="4" t="s">
        <v>128</v>
      </c>
      <c r="C91" s="5" t="s">
        <v>129</v>
      </c>
      <c r="D91" s="13">
        <v>30.19</v>
      </c>
      <c r="E91" s="7">
        <v>50.12</v>
      </c>
      <c r="F91" s="17">
        <v>1513.12</v>
      </c>
      <c r="G91" s="9">
        <v>0.11210000000000001</v>
      </c>
    </row>
    <row r="92" spans="1:7" x14ac:dyDescent="0.25">
      <c r="A92" s="3">
        <v>21402</v>
      </c>
      <c r="B92" s="4" t="s">
        <v>130</v>
      </c>
      <c r="C92" s="5" t="s">
        <v>8</v>
      </c>
      <c r="D92" s="15">
        <v>8</v>
      </c>
      <c r="E92" s="12">
        <v>187.59</v>
      </c>
      <c r="F92" s="17">
        <v>1500.72</v>
      </c>
      <c r="G92" s="9">
        <v>0.11119999999999999</v>
      </c>
    </row>
    <row r="93" spans="1:7" x14ac:dyDescent="0.25">
      <c r="A93" s="3">
        <v>60470</v>
      </c>
      <c r="B93" s="4" t="s">
        <v>131</v>
      </c>
      <c r="C93" s="5" t="s">
        <v>36</v>
      </c>
      <c r="D93" s="15">
        <v>5.1749999999999998</v>
      </c>
      <c r="E93" s="12">
        <v>287.77</v>
      </c>
      <c r="F93" s="17">
        <v>1489.2</v>
      </c>
      <c r="G93" s="9">
        <v>0.1104</v>
      </c>
    </row>
    <row r="94" spans="1:7" ht="34.200000000000003" x14ac:dyDescent="0.25">
      <c r="A94" s="4" t="s">
        <v>132</v>
      </c>
      <c r="B94" s="4" t="s">
        <v>133</v>
      </c>
      <c r="C94" s="5" t="s">
        <v>39</v>
      </c>
      <c r="D94" s="15">
        <v>2</v>
      </c>
      <c r="E94" s="12">
        <v>742.96</v>
      </c>
      <c r="F94" s="17">
        <v>1485.92</v>
      </c>
      <c r="G94" s="9">
        <v>0.1101</v>
      </c>
    </row>
    <row r="95" spans="1:7" ht="45.6" x14ac:dyDescent="0.25">
      <c r="A95" s="4" t="s">
        <v>134</v>
      </c>
      <c r="B95" s="4" t="s">
        <v>135</v>
      </c>
      <c r="C95" s="5" t="s">
        <v>24</v>
      </c>
      <c r="D95" s="13">
        <v>30</v>
      </c>
      <c r="E95" s="7">
        <v>49.36</v>
      </c>
      <c r="F95" s="17">
        <v>1480.8</v>
      </c>
      <c r="G95" s="9">
        <v>0.10970000000000001</v>
      </c>
    </row>
    <row r="96" spans="1:7" ht="57" x14ac:dyDescent="0.25">
      <c r="A96" s="3">
        <v>71761</v>
      </c>
      <c r="B96" s="4" t="s">
        <v>136</v>
      </c>
      <c r="C96" s="5" t="s">
        <v>17</v>
      </c>
      <c r="D96" s="15">
        <v>2.516</v>
      </c>
      <c r="E96" s="12">
        <v>586.21</v>
      </c>
      <c r="F96" s="17">
        <v>1474.9</v>
      </c>
      <c r="G96" s="9">
        <v>0.10929999999999999</v>
      </c>
    </row>
    <row r="97" spans="1:7" x14ac:dyDescent="0.25">
      <c r="A97" s="4" t="s">
        <v>137</v>
      </c>
      <c r="B97" s="4" t="s">
        <v>138</v>
      </c>
      <c r="C97" s="5" t="s">
        <v>39</v>
      </c>
      <c r="D97" s="13">
        <v>10</v>
      </c>
      <c r="E97" s="12">
        <v>115.58</v>
      </c>
      <c r="F97" s="17">
        <v>1155.8</v>
      </c>
      <c r="G97" s="9">
        <v>8.5599999999999996E-2</v>
      </c>
    </row>
    <row r="98" spans="1:7" x14ac:dyDescent="0.25">
      <c r="A98" s="3">
        <v>50251</v>
      </c>
      <c r="B98" s="4" t="s">
        <v>139</v>
      </c>
      <c r="C98" s="5" t="s">
        <v>34</v>
      </c>
      <c r="D98" s="13">
        <v>60</v>
      </c>
      <c r="E98" s="7">
        <v>18.760000000000002</v>
      </c>
      <c r="F98" s="17">
        <v>1125.5999999999999</v>
      </c>
      <c r="G98" s="9">
        <v>8.3400000000000002E-2</v>
      </c>
    </row>
    <row r="99" spans="1:7" x14ac:dyDescent="0.25">
      <c r="A99" s="3">
        <v>72450</v>
      </c>
      <c r="B99" s="4" t="s">
        <v>140</v>
      </c>
      <c r="C99" s="5" t="s">
        <v>34</v>
      </c>
      <c r="D99" s="15">
        <v>2</v>
      </c>
      <c r="E99" s="12">
        <v>553.62</v>
      </c>
      <c r="F99" s="17">
        <v>1107.24</v>
      </c>
      <c r="G99" s="9">
        <v>8.2000000000000003E-2</v>
      </c>
    </row>
    <row r="100" spans="1:7" ht="34.200000000000003" x14ac:dyDescent="0.25">
      <c r="A100" s="4" t="s">
        <v>141</v>
      </c>
      <c r="B100" s="4" t="s">
        <v>142</v>
      </c>
      <c r="C100" s="5" t="s">
        <v>39</v>
      </c>
      <c r="D100" s="15">
        <v>2</v>
      </c>
      <c r="E100" s="12">
        <v>545.69000000000005</v>
      </c>
      <c r="F100" s="17">
        <v>1091.3800000000001</v>
      </c>
      <c r="G100" s="9">
        <v>8.09E-2</v>
      </c>
    </row>
    <row r="101" spans="1:7" x14ac:dyDescent="0.25">
      <c r="A101" s="4" t="s">
        <v>143</v>
      </c>
      <c r="B101" s="4" t="s">
        <v>144</v>
      </c>
      <c r="C101" s="5" t="s">
        <v>17</v>
      </c>
      <c r="D101" s="6">
        <v>1169.6400000000001</v>
      </c>
      <c r="E101" s="18">
        <v>0.76</v>
      </c>
      <c r="F101" s="19">
        <v>888.92</v>
      </c>
      <c r="G101" s="9">
        <v>6.59E-2</v>
      </c>
    </row>
    <row r="102" spans="1:7" ht="34.200000000000003" x14ac:dyDescent="0.25">
      <c r="A102" s="3">
        <v>180344</v>
      </c>
      <c r="B102" s="4" t="s">
        <v>145</v>
      </c>
      <c r="C102" s="5" t="s">
        <v>24</v>
      </c>
      <c r="D102" s="15">
        <v>4.8</v>
      </c>
      <c r="E102" s="12">
        <v>184.85</v>
      </c>
      <c r="F102" s="19">
        <v>887.28</v>
      </c>
      <c r="G102" s="9">
        <v>6.5699999999999995E-2</v>
      </c>
    </row>
    <row r="103" spans="1:7" ht="34.200000000000003" x14ac:dyDescent="0.25">
      <c r="A103" s="3">
        <v>20155</v>
      </c>
      <c r="B103" s="4" t="s">
        <v>146</v>
      </c>
      <c r="C103" s="5" t="s">
        <v>17</v>
      </c>
      <c r="D103" s="13">
        <v>91.494</v>
      </c>
      <c r="E103" s="18">
        <v>9.25</v>
      </c>
      <c r="F103" s="19">
        <v>846.31</v>
      </c>
      <c r="G103" s="9">
        <v>6.2700000000000006E-2</v>
      </c>
    </row>
    <row r="104" spans="1:7" ht="22.8" x14ac:dyDescent="0.25">
      <c r="A104" s="3">
        <v>50901</v>
      </c>
      <c r="B104" s="4" t="s">
        <v>147</v>
      </c>
      <c r="C104" s="5" t="s">
        <v>36</v>
      </c>
      <c r="D104" s="13">
        <v>13.52</v>
      </c>
      <c r="E104" s="7">
        <v>62.17</v>
      </c>
      <c r="F104" s="19">
        <v>840.53</v>
      </c>
      <c r="G104" s="9">
        <v>6.2300000000000001E-2</v>
      </c>
    </row>
    <row r="105" spans="1:7" ht="22.8" x14ac:dyDescent="0.25">
      <c r="A105" s="3">
        <v>81852</v>
      </c>
      <c r="B105" s="4" t="s">
        <v>148</v>
      </c>
      <c r="C105" s="5" t="s">
        <v>39</v>
      </c>
      <c r="D105" s="15">
        <v>1</v>
      </c>
      <c r="E105" s="12">
        <v>811.27</v>
      </c>
      <c r="F105" s="19">
        <v>811.27</v>
      </c>
      <c r="G105" s="9">
        <v>6.0100000000000001E-2</v>
      </c>
    </row>
    <row r="106" spans="1:7" ht="22.8" x14ac:dyDescent="0.25">
      <c r="A106" s="3">
        <v>180701</v>
      </c>
      <c r="B106" s="4" t="s">
        <v>149</v>
      </c>
      <c r="C106" s="5" t="s">
        <v>24</v>
      </c>
      <c r="D106" s="15">
        <v>1</v>
      </c>
      <c r="E106" s="12">
        <v>785.16</v>
      </c>
      <c r="F106" s="19">
        <v>785.16</v>
      </c>
      <c r="G106" s="9">
        <v>5.8200000000000002E-2</v>
      </c>
    </row>
    <row r="107" spans="1:7" ht="57" x14ac:dyDescent="0.25">
      <c r="A107" s="3">
        <v>20107</v>
      </c>
      <c r="B107" s="4" t="s">
        <v>150</v>
      </c>
      <c r="C107" s="5" t="s">
        <v>34</v>
      </c>
      <c r="D107" s="15">
        <v>1</v>
      </c>
      <c r="E107" s="12">
        <v>743.96</v>
      </c>
      <c r="F107" s="19">
        <v>743.96</v>
      </c>
      <c r="G107" s="9">
        <v>5.5100000000000003E-2</v>
      </c>
    </row>
    <row r="108" spans="1:7" x14ac:dyDescent="0.25">
      <c r="A108" s="3">
        <v>81326</v>
      </c>
      <c r="B108" s="4" t="s">
        <v>151</v>
      </c>
      <c r="C108" s="5" t="s">
        <v>34</v>
      </c>
      <c r="D108" s="15">
        <v>5</v>
      </c>
      <c r="E108" s="12">
        <v>145.13</v>
      </c>
      <c r="F108" s="19">
        <v>725.65</v>
      </c>
      <c r="G108" s="9">
        <v>5.3699999999999998E-2</v>
      </c>
    </row>
    <row r="109" spans="1:7" ht="22.8" x14ac:dyDescent="0.25">
      <c r="A109" s="3">
        <v>71615</v>
      </c>
      <c r="B109" s="4" t="s">
        <v>152</v>
      </c>
      <c r="C109" s="5" t="s">
        <v>39</v>
      </c>
      <c r="D109" s="15">
        <v>5</v>
      </c>
      <c r="E109" s="12">
        <v>142.13999999999999</v>
      </c>
      <c r="F109" s="19">
        <v>710.7</v>
      </c>
      <c r="G109" s="9">
        <v>5.2600000000000001E-2</v>
      </c>
    </row>
    <row r="110" spans="1:7" x14ac:dyDescent="0.25">
      <c r="A110" s="4" t="s">
        <v>153</v>
      </c>
      <c r="B110" s="4" t="s">
        <v>154</v>
      </c>
      <c r="C110" s="5" t="s">
        <v>39</v>
      </c>
      <c r="D110" s="15">
        <v>6</v>
      </c>
      <c r="E110" s="12">
        <v>111.46</v>
      </c>
      <c r="F110" s="19">
        <v>668.76</v>
      </c>
      <c r="G110" s="9">
        <v>4.9500000000000002E-2</v>
      </c>
    </row>
    <row r="111" spans="1:7" x14ac:dyDescent="0.25">
      <c r="A111" s="3">
        <v>81006</v>
      </c>
      <c r="B111" s="4" t="s">
        <v>155</v>
      </c>
      <c r="C111" s="5" t="s">
        <v>24</v>
      </c>
      <c r="D111" s="13">
        <v>22</v>
      </c>
      <c r="E111" s="7">
        <v>29.74</v>
      </c>
      <c r="F111" s="19">
        <v>654.28</v>
      </c>
      <c r="G111" s="9">
        <v>4.8500000000000001E-2</v>
      </c>
    </row>
    <row r="112" spans="1:7" x14ac:dyDescent="0.25">
      <c r="A112" s="4" t="s">
        <v>156</v>
      </c>
      <c r="B112" s="4" t="s">
        <v>157</v>
      </c>
      <c r="C112" s="5" t="s">
        <v>39</v>
      </c>
      <c r="D112" s="15">
        <v>2</v>
      </c>
      <c r="E112" s="12">
        <v>287.70999999999998</v>
      </c>
      <c r="F112" s="19">
        <v>575.41999999999996</v>
      </c>
      <c r="G112" s="9">
        <v>4.2599999999999999E-2</v>
      </c>
    </row>
    <row r="113" spans="1:7" ht="45.6" x14ac:dyDescent="0.25">
      <c r="A113" s="3">
        <v>30116</v>
      </c>
      <c r="B113" s="4" t="s">
        <v>158</v>
      </c>
      <c r="C113" s="5" t="s">
        <v>39</v>
      </c>
      <c r="D113" s="15">
        <v>1</v>
      </c>
      <c r="E113" s="12">
        <v>506.07</v>
      </c>
      <c r="F113" s="19">
        <v>506.07</v>
      </c>
      <c r="G113" s="9">
        <v>3.7499999999999999E-2</v>
      </c>
    </row>
    <row r="114" spans="1:7" ht="45.6" x14ac:dyDescent="0.25">
      <c r="A114" s="3">
        <v>30114</v>
      </c>
      <c r="B114" s="4" t="s">
        <v>159</v>
      </c>
      <c r="C114" s="5" t="s">
        <v>39</v>
      </c>
      <c r="D114" s="15">
        <v>1</v>
      </c>
      <c r="E114" s="12">
        <v>506.07</v>
      </c>
      <c r="F114" s="19">
        <v>506.07</v>
      </c>
      <c r="G114" s="9">
        <v>3.7499999999999999E-2</v>
      </c>
    </row>
    <row r="115" spans="1:7" ht="22.8" x14ac:dyDescent="0.25">
      <c r="A115" s="4" t="s">
        <v>160</v>
      </c>
      <c r="B115" s="4" t="s">
        <v>161</v>
      </c>
      <c r="C115" s="5" t="s">
        <v>39</v>
      </c>
      <c r="D115" s="15">
        <v>6</v>
      </c>
      <c r="E115" s="7">
        <v>81.069999999999993</v>
      </c>
      <c r="F115" s="19">
        <v>486.42</v>
      </c>
      <c r="G115" s="9">
        <v>3.5999999999999997E-2</v>
      </c>
    </row>
    <row r="116" spans="1:7" ht="22.8" x14ac:dyDescent="0.25">
      <c r="A116" s="3">
        <v>70713</v>
      </c>
      <c r="B116" s="4" t="s">
        <v>162</v>
      </c>
      <c r="C116" s="5" t="s">
        <v>34</v>
      </c>
      <c r="D116" s="15">
        <v>2</v>
      </c>
      <c r="E116" s="12">
        <v>242.44</v>
      </c>
      <c r="F116" s="19">
        <v>484.88</v>
      </c>
      <c r="G116" s="9">
        <v>3.5900000000000001E-2</v>
      </c>
    </row>
    <row r="117" spans="1:7" x14ac:dyDescent="0.25">
      <c r="A117" s="4" t="s">
        <v>163</v>
      </c>
      <c r="B117" s="4" t="s">
        <v>164</v>
      </c>
      <c r="C117" s="5" t="s">
        <v>39</v>
      </c>
      <c r="D117" s="15">
        <v>7</v>
      </c>
      <c r="E117" s="7">
        <v>61.65</v>
      </c>
      <c r="F117" s="19">
        <v>431.55</v>
      </c>
      <c r="G117" s="9">
        <v>3.1899999999999998E-2</v>
      </c>
    </row>
    <row r="118" spans="1:7" x14ac:dyDescent="0.25">
      <c r="A118" s="4" t="s">
        <v>165</v>
      </c>
      <c r="B118" s="4" t="s">
        <v>166</v>
      </c>
      <c r="C118" s="5" t="s">
        <v>24</v>
      </c>
      <c r="D118" s="15">
        <v>1.95</v>
      </c>
      <c r="E118" s="12">
        <v>218.33</v>
      </c>
      <c r="F118" s="19">
        <v>425.74</v>
      </c>
      <c r="G118" s="9">
        <v>3.15E-2</v>
      </c>
    </row>
    <row r="119" spans="1:7" ht="34.200000000000003" x14ac:dyDescent="0.25">
      <c r="A119" s="4" t="s">
        <v>167</v>
      </c>
      <c r="B119" s="4" t="s">
        <v>168</v>
      </c>
      <c r="C119" s="5" t="s">
        <v>24</v>
      </c>
      <c r="D119" s="15">
        <v>7.66</v>
      </c>
      <c r="E119" s="7">
        <v>55.05</v>
      </c>
      <c r="F119" s="19">
        <v>421.68</v>
      </c>
      <c r="G119" s="9">
        <v>3.1199999999999999E-2</v>
      </c>
    </row>
    <row r="120" spans="1:7" ht="22.8" x14ac:dyDescent="0.25">
      <c r="A120" s="3">
        <v>80811</v>
      </c>
      <c r="B120" s="4" t="s">
        <v>169</v>
      </c>
      <c r="C120" s="5" t="s">
        <v>34</v>
      </c>
      <c r="D120" s="15">
        <v>4</v>
      </c>
      <c r="E120" s="12">
        <v>102.18</v>
      </c>
      <c r="F120" s="19">
        <v>408.72</v>
      </c>
      <c r="G120" s="9">
        <v>3.0300000000000001E-2</v>
      </c>
    </row>
    <row r="121" spans="1:7" x14ac:dyDescent="0.25">
      <c r="A121" s="3">
        <v>81003</v>
      </c>
      <c r="B121" s="4" t="s">
        <v>170</v>
      </c>
      <c r="C121" s="5" t="s">
        <v>129</v>
      </c>
      <c r="D121" s="13">
        <v>37</v>
      </c>
      <c r="E121" s="7">
        <v>10.7</v>
      </c>
      <c r="F121" s="19">
        <v>395.9</v>
      </c>
      <c r="G121" s="9">
        <v>2.93E-2</v>
      </c>
    </row>
    <row r="122" spans="1:7" x14ac:dyDescent="0.25">
      <c r="A122" s="3">
        <v>81736</v>
      </c>
      <c r="B122" s="4" t="s">
        <v>171</v>
      </c>
      <c r="C122" s="5" t="s">
        <v>34</v>
      </c>
      <c r="D122" s="15">
        <v>6</v>
      </c>
      <c r="E122" s="7">
        <v>58.87</v>
      </c>
      <c r="F122" s="19">
        <v>353.22</v>
      </c>
      <c r="G122" s="9">
        <v>2.6100000000000002E-2</v>
      </c>
    </row>
    <row r="123" spans="1:7" ht="34.200000000000003" x14ac:dyDescent="0.25">
      <c r="A123" s="3">
        <v>20143</v>
      </c>
      <c r="B123" s="4" t="s">
        <v>172</v>
      </c>
      <c r="C123" s="5" t="s">
        <v>24</v>
      </c>
      <c r="D123" s="13">
        <v>38.909999999999997</v>
      </c>
      <c r="E123" s="18">
        <v>8.81</v>
      </c>
      <c r="F123" s="19">
        <v>342.79</v>
      </c>
      <c r="G123" s="9">
        <v>2.5399999999999999E-2</v>
      </c>
    </row>
    <row r="124" spans="1:7" x14ac:dyDescent="0.25">
      <c r="A124" s="4" t="s">
        <v>173</v>
      </c>
      <c r="B124" s="4" t="s">
        <v>174</v>
      </c>
      <c r="C124" s="5" t="s">
        <v>17</v>
      </c>
      <c r="D124" s="13">
        <v>17.288</v>
      </c>
      <c r="E124" s="7">
        <v>19.82</v>
      </c>
      <c r="F124" s="19">
        <v>342.64</v>
      </c>
      <c r="G124" s="9">
        <v>2.5399999999999999E-2</v>
      </c>
    </row>
    <row r="125" spans="1:7" x14ac:dyDescent="0.25">
      <c r="A125" s="3">
        <v>60307</v>
      </c>
      <c r="B125" s="4" t="s">
        <v>175</v>
      </c>
      <c r="C125" s="5" t="s">
        <v>31</v>
      </c>
      <c r="D125" s="13">
        <v>20.513999999999999</v>
      </c>
      <c r="E125" s="7">
        <v>14.8</v>
      </c>
      <c r="F125" s="19">
        <v>303.60000000000002</v>
      </c>
      <c r="G125" s="9">
        <v>2.2499999999999999E-2</v>
      </c>
    </row>
    <row r="126" spans="1:7" x14ac:dyDescent="0.25">
      <c r="A126" s="4" t="s">
        <v>176</v>
      </c>
      <c r="B126" s="4" t="s">
        <v>177</v>
      </c>
      <c r="C126" s="5" t="s">
        <v>39</v>
      </c>
      <c r="D126" s="15">
        <v>3</v>
      </c>
      <c r="E126" s="12">
        <v>100.74</v>
      </c>
      <c r="F126" s="19">
        <v>302.22000000000003</v>
      </c>
      <c r="G126" s="9">
        <v>2.24E-2</v>
      </c>
    </row>
    <row r="127" spans="1:7" x14ac:dyDescent="0.25">
      <c r="A127" s="4" t="s">
        <v>178</v>
      </c>
      <c r="B127" s="4" t="s">
        <v>179</v>
      </c>
      <c r="C127" s="5" t="s">
        <v>39</v>
      </c>
      <c r="D127" s="15">
        <v>4</v>
      </c>
      <c r="E127" s="7">
        <v>71.97</v>
      </c>
      <c r="F127" s="19">
        <v>287.88</v>
      </c>
      <c r="G127" s="9">
        <v>2.1299999999999999E-2</v>
      </c>
    </row>
    <row r="128" spans="1:7" ht="22.8" x14ac:dyDescent="0.25">
      <c r="A128" s="4" t="s">
        <v>180</v>
      </c>
      <c r="B128" s="4" t="s">
        <v>181</v>
      </c>
      <c r="C128" s="5" t="s">
        <v>39</v>
      </c>
      <c r="D128" s="15">
        <v>9</v>
      </c>
      <c r="E128" s="7">
        <v>29.65</v>
      </c>
      <c r="F128" s="19">
        <v>266.85000000000002</v>
      </c>
      <c r="G128" s="9">
        <v>1.9699999999999999E-2</v>
      </c>
    </row>
    <row r="129" spans="1:7" x14ac:dyDescent="0.25">
      <c r="A129" s="3">
        <v>81406</v>
      </c>
      <c r="B129" s="4" t="s">
        <v>182</v>
      </c>
      <c r="C129" s="5" t="s">
        <v>34</v>
      </c>
      <c r="D129" s="15">
        <v>4</v>
      </c>
      <c r="E129" s="7">
        <v>62.86</v>
      </c>
      <c r="F129" s="19">
        <v>251.44</v>
      </c>
      <c r="G129" s="9">
        <v>1.8599999999999998E-2</v>
      </c>
    </row>
    <row r="130" spans="1:7" ht="22.8" x14ac:dyDescent="0.25">
      <c r="A130" s="4" t="s">
        <v>183</v>
      </c>
      <c r="B130" s="4" t="s">
        <v>184</v>
      </c>
      <c r="C130" s="5" t="s">
        <v>24</v>
      </c>
      <c r="D130" s="13">
        <v>20</v>
      </c>
      <c r="E130" s="7">
        <v>11.96</v>
      </c>
      <c r="F130" s="19">
        <v>239.2</v>
      </c>
      <c r="G130" s="9">
        <v>1.77E-2</v>
      </c>
    </row>
    <row r="131" spans="1:7" x14ac:dyDescent="0.25">
      <c r="A131" s="4" t="s">
        <v>185</v>
      </c>
      <c r="B131" s="4" t="s">
        <v>186</v>
      </c>
      <c r="C131" s="5" t="s">
        <v>39</v>
      </c>
      <c r="D131" s="15">
        <v>1</v>
      </c>
      <c r="E131" s="12">
        <v>233.71</v>
      </c>
      <c r="F131" s="19">
        <v>233.71</v>
      </c>
      <c r="G131" s="9">
        <v>1.7299999999999999E-2</v>
      </c>
    </row>
    <row r="132" spans="1:7" ht="22.8" x14ac:dyDescent="0.25">
      <c r="A132" s="3">
        <v>81166</v>
      </c>
      <c r="B132" s="4" t="s">
        <v>187</v>
      </c>
      <c r="C132" s="5" t="s">
        <v>34</v>
      </c>
      <c r="D132" s="15">
        <v>7</v>
      </c>
      <c r="E132" s="7">
        <v>31.66</v>
      </c>
      <c r="F132" s="19">
        <v>221.62</v>
      </c>
      <c r="G132" s="9">
        <v>1.6400000000000001E-2</v>
      </c>
    </row>
    <row r="133" spans="1:7" ht="22.8" x14ac:dyDescent="0.25">
      <c r="A133" s="4" t="s">
        <v>188</v>
      </c>
      <c r="B133" s="4" t="s">
        <v>189</v>
      </c>
      <c r="C133" s="5" t="s">
        <v>39</v>
      </c>
      <c r="D133" s="15">
        <v>4</v>
      </c>
      <c r="E133" s="7">
        <v>53.46</v>
      </c>
      <c r="F133" s="19">
        <v>213.84</v>
      </c>
      <c r="G133" s="9">
        <v>1.5800000000000002E-2</v>
      </c>
    </row>
    <row r="134" spans="1:7" x14ac:dyDescent="0.25">
      <c r="A134" s="3">
        <v>81407</v>
      </c>
      <c r="B134" s="4" t="s">
        <v>190</v>
      </c>
      <c r="C134" s="5" t="s">
        <v>34</v>
      </c>
      <c r="D134" s="15">
        <v>2</v>
      </c>
      <c r="E134" s="12">
        <v>106.65</v>
      </c>
      <c r="F134" s="19">
        <v>213.3</v>
      </c>
      <c r="G134" s="9">
        <v>1.5800000000000002E-2</v>
      </c>
    </row>
    <row r="135" spans="1:7" x14ac:dyDescent="0.25">
      <c r="A135" s="3">
        <v>81325</v>
      </c>
      <c r="B135" s="4" t="s">
        <v>191</v>
      </c>
      <c r="C135" s="5" t="s">
        <v>34</v>
      </c>
      <c r="D135" s="15">
        <v>4</v>
      </c>
      <c r="E135" s="7">
        <v>46.66</v>
      </c>
      <c r="F135" s="19">
        <v>186.64</v>
      </c>
      <c r="G135" s="9">
        <v>1.38E-2</v>
      </c>
    </row>
    <row r="136" spans="1:7" x14ac:dyDescent="0.25">
      <c r="A136" s="4" t="s">
        <v>192</v>
      </c>
      <c r="B136" s="4" t="s">
        <v>193</v>
      </c>
      <c r="C136" s="5" t="s">
        <v>17</v>
      </c>
      <c r="D136" s="11">
        <v>103.5</v>
      </c>
      <c r="E136" s="18">
        <v>1.75</v>
      </c>
      <c r="F136" s="19">
        <v>181.12</v>
      </c>
      <c r="G136" s="9">
        <v>1.34E-2</v>
      </c>
    </row>
    <row r="137" spans="1:7" x14ac:dyDescent="0.25">
      <c r="A137" s="3">
        <v>81004</v>
      </c>
      <c r="B137" s="4" t="s">
        <v>194</v>
      </c>
      <c r="C137" s="5" t="s">
        <v>24</v>
      </c>
      <c r="D137" s="13">
        <v>11</v>
      </c>
      <c r="E137" s="7">
        <v>16.45</v>
      </c>
      <c r="F137" s="19">
        <v>180.95</v>
      </c>
      <c r="G137" s="9">
        <v>1.34E-2</v>
      </c>
    </row>
    <row r="138" spans="1:7" ht="22.8" x14ac:dyDescent="0.25">
      <c r="A138" s="4" t="s">
        <v>195</v>
      </c>
      <c r="B138" s="4" t="s">
        <v>196</v>
      </c>
      <c r="C138" s="5" t="s">
        <v>39</v>
      </c>
      <c r="D138" s="15">
        <v>4</v>
      </c>
      <c r="E138" s="7">
        <v>44.83</v>
      </c>
      <c r="F138" s="19">
        <v>179.32</v>
      </c>
      <c r="G138" s="9">
        <v>1.32E-2</v>
      </c>
    </row>
    <row r="139" spans="1:7" x14ac:dyDescent="0.25">
      <c r="A139" s="3">
        <v>81321</v>
      </c>
      <c r="B139" s="4" t="s">
        <v>197</v>
      </c>
      <c r="C139" s="5" t="s">
        <v>34</v>
      </c>
      <c r="D139" s="13">
        <v>15</v>
      </c>
      <c r="E139" s="7">
        <v>10.23</v>
      </c>
      <c r="F139" s="19">
        <v>153.44999999999999</v>
      </c>
      <c r="G139" s="9">
        <v>1.1299999999999999E-2</v>
      </c>
    </row>
    <row r="140" spans="1:7" x14ac:dyDescent="0.25">
      <c r="A140" s="3">
        <v>81324</v>
      </c>
      <c r="B140" s="4" t="s">
        <v>198</v>
      </c>
      <c r="C140" s="5" t="s">
        <v>34</v>
      </c>
      <c r="D140" s="15">
        <v>7</v>
      </c>
      <c r="E140" s="7">
        <v>20.79</v>
      </c>
      <c r="F140" s="19">
        <v>145.53</v>
      </c>
      <c r="G140" s="9">
        <v>1.0699999999999999E-2</v>
      </c>
    </row>
    <row r="141" spans="1:7" x14ac:dyDescent="0.25">
      <c r="A141" s="4" t="s">
        <v>199</v>
      </c>
      <c r="B141" s="4" t="s">
        <v>200</v>
      </c>
      <c r="C141" s="5" t="s">
        <v>39</v>
      </c>
      <c r="D141" s="15">
        <v>1</v>
      </c>
      <c r="E141" s="12">
        <v>143.94</v>
      </c>
      <c r="F141" s="19">
        <v>143.94</v>
      </c>
      <c r="G141" s="9">
        <v>1.06E-2</v>
      </c>
    </row>
    <row r="142" spans="1:7" ht="22.8" x14ac:dyDescent="0.25">
      <c r="A142" s="4" t="s">
        <v>201</v>
      </c>
      <c r="B142" s="4" t="s">
        <v>202</v>
      </c>
      <c r="C142" s="5" t="s">
        <v>39</v>
      </c>
      <c r="D142" s="15">
        <v>3</v>
      </c>
      <c r="E142" s="7">
        <v>46.51</v>
      </c>
      <c r="F142" s="19">
        <v>139.53</v>
      </c>
      <c r="G142" s="9">
        <v>1.03E-2</v>
      </c>
    </row>
    <row r="143" spans="1:7" x14ac:dyDescent="0.25">
      <c r="A143" s="3">
        <v>60314</v>
      </c>
      <c r="B143" s="4" t="s">
        <v>203</v>
      </c>
      <c r="C143" s="5" t="s">
        <v>31</v>
      </c>
      <c r="D143" s="15">
        <v>8.2200000000000006</v>
      </c>
      <c r="E143" s="7">
        <v>15.02</v>
      </c>
      <c r="F143" s="19">
        <v>123.46</v>
      </c>
      <c r="G143" s="9">
        <v>9.1000000000000004E-3</v>
      </c>
    </row>
    <row r="144" spans="1:7" x14ac:dyDescent="0.25">
      <c r="A144" s="3">
        <v>82302</v>
      </c>
      <c r="B144" s="4" t="s">
        <v>204</v>
      </c>
      <c r="C144" s="5" t="s">
        <v>24</v>
      </c>
      <c r="D144" s="15">
        <v>4</v>
      </c>
      <c r="E144" s="7">
        <v>28.81</v>
      </c>
      <c r="F144" s="19">
        <v>115.24</v>
      </c>
      <c r="G144" s="9">
        <v>8.5000000000000006E-3</v>
      </c>
    </row>
    <row r="145" spans="1:7" ht="22.8" x14ac:dyDescent="0.25">
      <c r="A145" s="4" t="s">
        <v>205</v>
      </c>
      <c r="B145" s="4" t="s">
        <v>206</v>
      </c>
      <c r="C145" s="5" t="s">
        <v>39</v>
      </c>
      <c r="D145" s="15">
        <v>1</v>
      </c>
      <c r="E145" s="7">
        <v>99.49</v>
      </c>
      <c r="F145" s="20">
        <v>99.49</v>
      </c>
      <c r="G145" s="9">
        <v>7.3000000000000001E-3</v>
      </c>
    </row>
    <row r="146" spans="1:7" x14ac:dyDescent="0.25">
      <c r="A146" s="3">
        <v>81427</v>
      </c>
      <c r="B146" s="4" t="s">
        <v>207</v>
      </c>
      <c r="C146" s="5" t="s">
        <v>34</v>
      </c>
      <c r="D146" s="15">
        <v>1</v>
      </c>
      <c r="E146" s="7">
        <v>90.48</v>
      </c>
      <c r="F146" s="20">
        <v>90.48</v>
      </c>
      <c r="G146" s="9">
        <v>6.7000000000000002E-3</v>
      </c>
    </row>
    <row r="147" spans="1:7" x14ac:dyDescent="0.25">
      <c r="A147" s="3">
        <v>81425</v>
      </c>
      <c r="B147" s="4" t="s">
        <v>208</v>
      </c>
      <c r="C147" s="5" t="s">
        <v>34</v>
      </c>
      <c r="D147" s="15">
        <v>2</v>
      </c>
      <c r="E147" s="7">
        <v>36.99</v>
      </c>
      <c r="F147" s="20">
        <v>73.98</v>
      </c>
      <c r="G147" s="9">
        <v>5.4000000000000003E-3</v>
      </c>
    </row>
    <row r="148" spans="1:7" ht="22.8" x14ac:dyDescent="0.25">
      <c r="A148" s="3">
        <v>81181</v>
      </c>
      <c r="B148" s="4" t="s">
        <v>209</v>
      </c>
      <c r="C148" s="5" t="s">
        <v>34</v>
      </c>
      <c r="D148" s="15">
        <v>4</v>
      </c>
      <c r="E148" s="7">
        <v>18.22</v>
      </c>
      <c r="F148" s="20">
        <v>72.88</v>
      </c>
      <c r="G148" s="9">
        <v>5.4000000000000003E-3</v>
      </c>
    </row>
    <row r="149" spans="1:7" x14ac:dyDescent="0.25">
      <c r="A149" s="3">
        <v>81938</v>
      </c>
      <c r="B149" s="4" t="s">
        <v>210</v>
      </c>
      <c r="C149" s="5" t="s">
        <v>34</v>
      </c>
      <c r="D149" s="15">
        <v>2</v>
      </c>
      <c r="E149" s="7">
        <v>33.43</v>
      </c>
      <c r="F149" s="20">
        <v>66.86</v>
      </c>
      <c r="G149" s="9">
        <v>4.8999999999999998E-3</v>
      </c>
    </row>
    <row r="150" spans="1:7" ht="22.8" x14ac:dyDescent="0.25">
      <c r="A150" s="3">
        <v>81322</v>
      </c>
      <c r="B150" s="4" t="s">
        <v>211</v>
      </c>
      <c r="C150" s="5" t="s">
        <v>34</v>
      </c>
      <c r="D150" s="15">
        <v>5</v>
      </c>
      <c r="E150" s="7">
        <v>11.9</v>
      </c>
      <c r="F150" s="20">
        <v>59.5</v>
      </c>
      <c r="G150" s="9">
        <v>4.4000000000000003E-3</v>
      </c>
    </row>
    <row r="151" spans="1:7" ht="22.8" x14ac:dyDescent="0.25">
      <c r="A151" s="3">
        <v>81369</v>
      </c>
      <c r="B151" s="4" t="s">
        <v>212</v>
      </c>
      <c r="C151" s="5" t="s">
        <v>34</v>
      </c>
      <c r="D151" s="15">
        <v>4</v>
      </c>
      <c r="E151" s="7">
        <v>14.65</v>
      </c>
      <c r="F151" s="20">
        <v>58.6</v>
      </c>
      <c r="G151" s="9">
        <v>4.3E-3</v>
      </c>
    </row>
    <row r="152" spans="1:7" x14ac:dyDescent="0.25">
      <c r="A152" s="3">
        <v>81922</v>
      </c>
      <c r="B152" s="4" t="s">
        <v>213</v>
      </c>
      <c r="C152" s="5" t="s">
        <v>34</v>
      </c>
      <c r="D152" s="15">
        <v>3</v>
      </c>
      <c r="E152" s="7">
        <v>18.57</v>
      </c>
      <c r="F152" s="20">
        <v>55.71</v>
      </c>
      <c r="G152" s="9">
        <v>4.1000000000000003E-3</v>
      </c>
    </row>
    <row r="153" spans="1:7" x14ac:dyDescent="0.25">
      <c r="A153" s="4" t="s">
        <v>214</v>
      </c>
      <c r="B153" s="4" t="s">
        <v>215</v>
      </c>
      <c r="C153" s="5" t="s">
        <v>39</v>
      </c>
      <c r="D153" s="15">
        <v>1</v>
      </c>
      <c r="E153" s="7">
        <v>49.67</v>
      </c>
      <c r="F153" s="20">
        <v>49.67</v>
      </c>
      <c r="G153" s="9">
        <v>3.5999999999999999E-3</v>
      </c>
    </row>
    <row r="154" spans="1:7" ht="22.8" x14ac:dyDescent="0.25">
      <c r="A154" s="3">
        <v>81182</v>
      </c>
      <c r="B154" s="4" t="s">
        <v>216</v>
      </c>
      <c r="C154" s="5" t="s">
        <v>34</v>
      </c>
      <c r="D154" s="15">
        <v>2</v>
      </c>
      <c r="E154" s="7">
        <v>21.74</v>
      </c>
      <c r="F154" s="20">
        <v>43.48</v>
      </c>
      <c r="G154" s="9">
        <v>3.2000000000000002E-3</v>
      </c>
    </row>
    <row r="155" spans="1:7" x14ac:dyDescent="0.25">
      <c r="A155" s="3">
        <v>82303</v>
      </c>
      <c r="B155" s="4" t="s">
        <v>217</v>
      </c>
      <c r="C155" s="5" t="s">
        <v>24</v>
      </c>
      <c r="D155" s="15">
        <v>1</v>
      </c>
      <c r="E155" s="7">
        <v>41.39</v>
      </c>
      <c r="F155" s="20">
        <v>41.39</v>
      </c>
      <c r="G155" s="9">
        <v>3.0000000000000001E-3</v>
      </c>
    </row>
    <row r="156" spans="1:7" ht="22.8" x14ac:dyDescent="0.25">
      <c r="A156" s="3">
        <v>81179</v>
      </c>
      <c r="B156" s="4" t="s">
        <v>218</v>
      </c>
      <c r="C156" s="5" t="s">
        <v>34</v>
      </c>
      <c r="D156" s="15">
        <v>3</v>
      </c>
      <c r="E156" s="7">
        <v>13.09</v>
      </c>
      <c r="F156" s="20">
        <v>39.270000000000003</v>
      </c>
      <c r="G156" s="9">
        <v>2.8999999999999998E-3</v>
      </c>
    </row>
    <row r="157" spans="1:7" x14ac:dyDescent="0.25">
      <c r="A157" s="4" t="s">
        <v>219</v>
      </c>
      <c r="B157" s="4" t="s">
        <v>220</v>
      </c>
      <c r="C157" s="5" t="s">
        <v>39</v>
      </c>
      <c r="D157" s="15">
        <v>1</v>
      </c>
      <c r="E157" s="7">
        <v>37.520000000000003</v>
      </c>
      <c r="F157" s="20">
        <v>37.520000000000003</v>
      </c>
      <c r="G157" s="9">
        <v>2.7000000000000001E-3</v>
      </c>
    </row>
    <row r="158" spans="1:7" ht="22.8" x14ac:dyDescent="0.25">
      <c r="A158" s="3">
        <v>81165</v>
      </c>
      <c r="B158" s="4" t="s">
        <v>221</v>
      </c>
      <c r="C158" s="5" t="s">
        <v>34</v>
      </c>
      <c r="D158" s="15">
        <v>2</v>
      </c>
      <c r="E158" s="7">
        <v>17.22</v>
      </c>
      <c r="F158" s="20">
        <v>34.44</v>
      </c>
      <c r="G158" s="9">
        <v>2.5000000000000001E-3</v>
      </c>
    </row>
    <row r="159" spans="1:7" x14ac:dyDescent="0.25">
      <c r="A159" s="3">
        <v>81540</v>
      </c>
      <c r="B159" s="4" t="s">
        <v>222</v>
      </c>
      <c r="C159" s="5" t="s">
        <v>34</v>
      </c>
      <c r="D159" s="15">
        <v>1</v>
      </c>
      <c r="E159" s="7">
        <v>33.590000000000003</v>
      </c>
      <c r="F159" s="20">
        <v>33.590000000000003</v>
      </c>
      <c r="G159" s="9">
        <v>2.3999999999999998E-3</v>
      </c>
    </row>
    <row r="160" spans="1:7" x14ac:dyDescent="0.25">
      <c r="A160" s="3">
        <v>81405</v>
      </c>
      <c r="B160" s="4" t="s">
        <v>223</v>
      </c>
      <c r="C160" s="5" t="s">
        <v>34</v>
      </c>
      <c r="D160" s="15">
        <v>1</v>
      </c>
      <c r="E160" s="7">
        <v>32.99</v>
      </c>
      <c r="F160" s="20">
        <v>32.99</v>
      </c>
      <c r="G160" s="9">
        <v>2.3999999999999998E-3</v>
      </c>
    </row>
    <row r="161" spans="1:7" x14ac:dyDescent="0.25">
      <c r="A161" s="3">
        <v>81924</v>
      </c>
      <c r="B161" s="4" t="s">
        <v>224</v>
      </c>
      <c r="C161" s="5" t="s">
        <v>34</v>
      </c>
      <c r="D161" s="15">
        <v>1</v>
      </c>
      <c r="E161" s="7">
        <v>32.78</v>
      </c>
      <c r="F161" s="20">
        <v>32.78</v>
      </c>
      <c r="G161" s="9">
        <v>2.3999999999999998E-3</v>
      </c>
    </row>
    <row r="162" spans="1:7" x14ac:dyDescent="0.25">
      <c r="A162" s="3">
        <v>82002</v>
      </c>
      <c r="B162" s="4" t="s">
        <v>225</v>
      </c>
      <c r="C162" s="5" t="s">
        <v>34</v>
      </c>
      <c r="D162" s="15">
        <v>3</v>
      </c>
      <c r="E162" s="7">
        <v>10.33</v>
      </c>
      <c r="F162" s="20">
        <v>30.99</v>
      </c>
      <c r="G162" s="9">
        <v>2.2000000000000001E-3</v>
      </c>
    </row>
    <row r="163" spans="1:7" ht="22.8" x14ac:dyDescent="0.25">
      <c r="A163" s="3">
        <v>81184</v>
      </c>
      <c r="B163" s="4" t="s">
        <v>226</v>
      </c>
      <c r="C163" s="5" t="s">
        <v>34</v>
      </c>
      <c r="D163" s="15">
        <v>1</v>
      </c>
      <c r="E163" s="7">
        <v>27.24</v>
      </c>
      <c r="F163" s="20">
        <v>27.24</v>
      </c>
      <c r="G163" s="9">
        <v>2E-3</v>
      </c>
    </row>
    <row r="164" spans="1:7" x14ac:dyDescent="0.25">
      <c r="A164" s="3">
        <v>81402</v>
      </c>
      <c r="B164" s="4" t="s">
        <v>227</v>
      </c>
      <c r="C164" s="5" t="s">
        <v>34</v>
      </c>
      <c r="D164" s="15">
        <v>2</v>
      </c>
      <c r="E164" s="7">
        <v>11.45</v>
      </c>
      <c r="F164" s="20">
        <v>22.9</v>
      </c>
      <c r="G164" s="9">
        <v>1.6000000000000001E-3</v>
      </c>
    </row>
    <row r="165" spans="1:7" x14ac:dyDescent="0.25">
      <c r="A165" s="3">
        <v>81421</v>
      </c>
      <c r="B165" s="4" t="s">
        <v>228</v>
      </c>
      <c r="C165" s="5" t="s">
        <v>34</v>
      </c>
      <c r="D165" s="15">
        <v>1</v>
      </c>
      <c r="E165" s="7">
        <v>19.239999999999998</v>
      </c>
      <c r="F165" s="20">
        <v>19.239999999999998</v>
      </c>
      <c r="G165" s="9">
        <v>1.4E-3</v>
      </c>
    </row>
    <row r="166" spans="1:7" x14ac:dyDescent="0.25">
      <c r="A166" s="3">
        <v>81538</v>
      </c>
      <c r="B166" s="4" t="s">
        <v>229</v>
      </c>
      <c r="C166" s="5" t="s">
        <v>34</v>
      </c>
      <c r="D166" s="15">
        <v>1</v>
      </c>
      <c r="E166" s="7">
        <v>18.91</v>
      </c>
      <c r="F166" s="20">
        <v>18.91</v>
      </c>
      <c r="G166" s="9">
        <v>1.4E-3</v>
      </c>
    </row>
    <row r="167" spans="1:7" x14ac:dyDescent="0.25">
      <c r="A167" s="3">
        <v>82004</v>
      </c>
      <c r="B167" s="4" t="s">
        <v>230</v>
      </c>
      <c r="C167" s="5" t="s">
        <v>34</v>
      </c>
      <c r="D167" s="15">
        <v>1</v>
      </c>
      <c r="E167" s="7">
        <v>18.34</v>
      </c>
      <c r="F167" s="20">
        <v>18.34</v>
      </c>
      <c r="G167" s="9">
        <v>1.2999999999999999E-3</v>
      </c>
    </row>
    <row r="168" spans="1:7" ht="22.8" x14ac:dyDescent="0.25">
      <c r="A168" s="3">
        <v>81180</v>
      </c>
      <c r="B168" s="4" t="s">
        <v>231</v>
      </c>
      <c r="C168" s="5" t="s">
        <v>34</v>
      </c>
      <c r="D168" s="15">
        <v>1</v>
      </c>
      <c r="E168" s="7">
        <v>14.75</v>
      </c>
      <c r="F168" s="20">
        <v>14.75</v>
      </c>
      <c r="G168" s="9">
        <v>1E-3</v>
      </c>
    </row>
    <row r="169" spans="1:7" x14ac:dyDescent="0.25">
      <c r="A169" s="3">
        <v>81537</v>
      </c>
      <c r="B169" s="4" t="s">
        <v>232</v>
      </c>
      <c r="C169" s="5" t="s">
        <v>34</v>
      </c>
      <c r="D169" s="15">
        <v>1</v>
      </c>
      <c r="E169" s="7">
        <v>14.05</v>
      </c>
      <c r="F169" s="20">
        <v>14.05</v>
      </c>
      <c r="G169" s="9">
        <v>1E-3</v>
      </c>
    </row>
    <row r="170" spans="1:7" ht="22.8" x14ac:dyDescent="0.25">
      <c r="A170" s="3">
        <v>81162</v>
      </c>
      <c r="B170" s="4" t="s">
        <v>233</v>
      </c>
      <c r="C170" s="5" t="s">
        <v>34</v>
      </c>
      <c r="D170" s="15">
        <v>1</v>
      </c>
      <c r="E170" s="18">
        <v>5.95</v>
      </c>
      <c r="F170" s="21">
        <v>5.95</v>
      </c>
      <c r="G170" s="9">
        <v>4.0000000000000002E-4</v>
      </c>
    </row>
  </sheetData>
  <pageMargins left="0.52999997138977051" right="0.52999997138977051" top="0.52999997138977051" bottom="0.69999998807907104" header="0" footer="0"/>
  <pageSetup paperSize="9" scale="0" firstPageNumber="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881FA-4EE3-41AD-AF7C-3852E7DDD82E}">
  <dimension ref="A1:G326"/>
  <sheetViews>
    <sheetView topLeftCell="A305" zoomScale="120" zoomScaleNormal="120" workbookViewId="0">
      <selection sqref="A1:G1"/>
    </sheetView>
  </sheetViews>
  <sheetFormatPr defaultRowHeight="13.2" x14ac:dyDescent="0.25"/>
  <cols>
    <col min="1" max="1" width="11.109375" style="2" customWidth="1"/>
    <col min="2" max="2" width="40.77734375" style="2" customWidth="1"/>
    <col min="3" max="3" width="6.77734375" style="2" bestFit="1" customWidth="1"/>
    <col min="4" max="4" width="11.88671875" style="2" bestFit="1" customWidth="1"/>
    <col min="5" max="5" width="8.21875" style="2" bestFit="1" customWidth="1"/>
    <col min="6" max="6" width="9.109375" style="2" bestFit="1" customWidth="1"/>
    <col min="7" max="7" width="6" style="2" bestFit="1" customWidth="1"/>
    <col min="8" max="256" width="8.88671875" style="2"/>
    <col min="257" max="257" width="7.77734375" style="2" bestFit="1" customWidth="1"/>
    <col min="258" max="258" width="40.77734375" style="2" customWidth="1"/>
    <col min="259" max="259" width="6.77734375" style="2" bestFit="1" customWidth="1"/>
    <col min="260" max="260" width="11.88671875" style="2" bestFit="1" customWidth="1"/>
    <col min="261" max="261" width="8.21875" style="2" bestFit="1" customWidth="1"/>
    <col min="262" max="262" width="9.109375" style="2" bestFit="1" customWidth="1"/>
    <col min="263" max="263" width="6" style="2" bestFit="1" customWidth="1"/>
    <col min="264" max="512" width="8.88671875" style="2"/>
    <col min="513" max="513" width="7.77734375" style="2" bestFit="1" customWidth="1"/>
    <col min="514" max="514" width="40.77734375" style="2" customWidth="1"/>
    <col min="515" max="515" width="6.77734375" style="2" bestFit="1" customWidth="1"/>
    <col min="516" max="516" width="11.88671875" style="2" bestFit="1" customWidth="1"/>
    <col min="517" max="517" width="8.21875" style="2" bestFit="1" customWidth="1"/>
    <col min="518" max="518" width="9.109375" style="2" bestFit="1" customWidth="1"/>
    <col min="519" max="519" width="6" style="2" bestFit="1" customWidth="1"/>
    <col min="520" max="768" width="8.88671875" style="2"/>
    <col min="769" max="769" width="7.77734375" style="2" bestFit="1" customWidth="1"/>
    <col min="770" max="770" width="40.77734375" style="2" customWidth="1"/>
    <col min="771" max="771" width="6.77734375" style="2" bestFit="1" customWidth="1"/>
    <col min="772" max="772" width="11.88671875" style="2" bestFit="1" customWidth="1"/>
    <col min="773" max="773" width="8.21875" style="2" bestFit="1" customWidth="1"/>
    <col min="774" max="774" width="9.109375" style="2" bestFit="1" customWidth="1"/>
    <col min="775" max="775" width="6" style="2" bestFit="1" customWidth="1"/>
    <col min="776" max="1024" width="8.88671875" style="2"/>
    <col min="1025" max="1025" width="7.77734375" style="2" bestFit="1" customWidth="1"/>
    <col min="1026" max="1026" width="40.77734375" style="2" customWidth="1"/>
    <col min="1027" max="1027" width="6.77734375" style="2" bestFit="1" customWidth="1"/>
    <col min="1028" max="1028" width="11.88671875" style="2" bestFit="1" customWidth="1"/>
    <col min="1029" max="1029" width="8.21875" style="2" bestFit="1" customWidth="1"/>
    <col min="1030" max="1030" width="9.109375" style="2" bestFit="1" customWidth="1"/>
    <col min="1031" max="1031" width="6" style="2" bestFit="1" customWidth="1"/>
    <col min="1032" max="1280" width="8.88671875" style="2"/>
    <col min="1281" max="1281" width="7.77734375" style="2" bestFit="1" customWidth="1"/>
    <col min="1282" max="1282" width="40.77734375" style="2" customWidth="1"/>
    <col min="1283" max="1283" width="6.77734375" style="2" bestFit="1" customWidth="1"/>
    <col min="1284" max="1284" width="11.88671875" style="2" bestFit="1" customWidth="1"/>
    <col min="1285" max="1285" width="8.21875" style="2" bestFit="1" customWidth="1"/>
    <col min="1286" max="1286" width="9.109375" style="2" bestFit="1" customWidth="1"/>
    <col min="1287" max="1287" width="6" style="2" bestFit="1" customWidth="1"/>
    <col min="1288" max="1536" width="8.88671875" style="2"/>
    <col min="1537" max="1537" width="7.77734375" style="2" bestFit="1" customWidth="1"/>
    <col min="1538" max="1538" width="40.77734375" style="2" customWidth="1"/>
    <col min="1539" max="1539" width="6.77734375" style="2" bestFit="1" customWidth="1"/>
    <col min="1540" max="1540" width="11.88671875" style="2" bestFit="1" customWidth="1"/>
    <col min="1541" max="1541" width="8.21875" style="2" bestFit="1" customWidth="1"/>
    <col min="1542" max="1542" width="9.109375" style="2" bestFit="1" customWidth="1"/>
    <col min="1543" max="1543" width="6" style="2" bestFit="1" customWidth="1"/>
    <col min="1544" max="1792" width="8.88671875" style="2"/>
    <col min="1793" max="1793" width="7.77734375" style="2" bestFit="1" customWidth="1"/>
    <col min="1794" max="1794" width="40.77734375" style="2" customWidth="1"/>
    <col min="1795" max="1795" width="6.77734375" style="2" bestFit="1" customWidth="1"/>
    <col min="1796" max="1796" width="11.88671875" style="2" bestFit="1" customWidth="1"/>
    <col min="1797" max="1797" width="8.21875" style="2" bestFit="1" customWidth="1"/>
    <col min="1798" max="1798" width="9.109375" style="2" bestFit="1" customWidth="1"/>
    <col min="1799" max="1799" width="6" style="2" bestFit="1" customWidth="1"/>
    <col min="1800" max="2048" width="8.88671875" style="2"/>
    <col min="2049" max="2049" width="7.77734375" style="2" bestFit="1" customWidth="1"/>
    <col min="2050" max="2050" width="40.77734375" style="2" customWidth="1"/>
    <col min="2051" max="2051" width="6.77734375" style="2" bestFit="1" customWidth="1"/>
    <col min="2052" max="2052" width="11.88671875" style="2" bestFit="1" customWidth="1"/>
    <col min="2053" max="2053" width="8.21875" style="2" bestFit="1" customWidth="1"/>
    <col min="2054" max="2054" width="9.109375" style="2" bestFit="1" customWidth="1"/>
    <col min="2055" max="2055" width="6" style="2" bestFit="1" customWidth="1"/>
    <col min="2056" max="2304" width="8.88671875" style="2"/>
    <col min="2305" max="2305" width="7.77734375" style="2" bestFit="1" customWidth="1"/>
    <col min="2306" max="2306" width="40.77734375" style="2" customWidth="1"/>
    <col min="2307" max="2307" width="6.77734375" style="2" bestFit="1" customWidth="1"/>
    <col min="2308" max="2308" width="11.88671875" style="2" bestFit="1" customWidth="1"/>
    <col min="2309" max="2309" width="8.21875" style="2" bestFit="1" customWidth="1"/>
    <col min="2310" max="2310" width="9.109375" style="2" bestFit="1" customWidth="1"/>
    <col min="2311" max="2311" width="6" style="2" bestFit="1" customWidth="1"/>
    <col min="2312" max="2560" width="8.88671875" style="2"/>
    <col min="2561" max="2561" width="7.77734375" style="2" bestFit="1" customWidth="1"/>
    <col min="2562" max="2562" width="40.77734375" style="2" customWidth="1"/>
    <col min="2563" max="2563" width="6.77734375" style="2" bestFit="1" customWidth="1"/>
    <col min="2564" max="2564" width="11.88671875" style="2" bestFit="1" customWidth="1"/>
    <col min="2565" max="2565" width="8.21875" style="2" bestFit="1" customWidth="1"/>
    <col min="2566" max="2566" width="9.109375" style="2" bestFit="1" customWidth="1"/>
    <col min="2567" max="2567" width="6" style="2" bestFit="1" customWidth="1"/>
    <col min="2568" max="2816" width="8.88671875" style="2"/>
    <col min="2817" max="2817" width="7.77734375" style="2" bestFit="1" customWidth="1"/>
    <col min="2818" max="2818" width="40.77734375" style="2" customWidth="1"/>
    <col min="2819" max="2819" width="6.77734375" style="2" bestFit="1" customWidth="1"/>
    <col min="2820" max="2820" width="11.88671875" style="2" bestFit="1" customWidth="1"/>
    <col min="2821" max="2821" width="8.21875" style="2" bestFit="1" customWidth="1"/>
    <col min="2822" max="2822" width="9.109375" style="2" bestFit="1" customWidth="1"/>
    <col min="2823" max="2823" width="6" style="2" bestFit="1" customWidth="1"/>
    <col min="2824" max="3072" width="8.88671875" style="2"/>
    <col min="3073" max="3073" width="7.77734375" style="2" bestFit="1" customWidth="1"/>
    <col min="3074" max="3074" width="40.77734375" style="2" customWidth="1"/>
    <col min="3075" max="3075" width="6.77734375" style="2" bestFit="1" customWidth="1"/>
    <col min="3076" max="3076" width="11.88671875" style="2" bestFit="1" customWidth="1"/>
    <col min="3077" max="3077" width="8.21875" style="2" bestFit="1" customWidth="1"/>
    <col min="3078" max="3078" width="9.109375" style="2" bestFit="1" customWidth="1"/>
    <col min="3079" max="3079" width="6" style="2" bestFit="1" customWidth="1"/>
    <col min="3080" max="3328" width="8.88671875" style="2"/>
    <col min="3329" max="3329" width="7.77734375" style="2" bestFit="1" customWidth="1"/>
    <col min="3330" max="3330" width="40.77734375" style="2" customWidth="1"/>
    <col min="3331" max="3331" width="6.77734375" style="2" bestFit="1" customWidth="1"/>
    <col min="3332" max="3332" width="11.88671875" style="2" bestFit="1" customWidth="1"/>
    <col min="3333" max="3333" width="8.21875" style="2" bestFit="1" customWidth="1"/>
    <col min="3334" max="3334" width="9.109375" style="2" bestFit="1" customWidth="1"/>
    <col min="3335" max="3335" width="6" style="2" bestFit="1" customWidth="1"/>
    <col min="3336" max="3584" width="8.88671875" style="2"/>
    <col min="3585" max="3585" width="7.77734375" style="2" bestFit="1" customWidth="1"/>
    <col min="3586" max="3586" width="40.77734375" style="2" customWidth="1"/>
    <col min="3587" max="3587" width="6.77734375" style="2" bestFit="1" customWidth="1"/>
    <col min="3588" max="3588" width="11.88671875" style="2" bestFit="1" customWidth="1"/>
    <col min="3589" max="3589" width="8.21875" style="2" bestFit="1" customWidth="1"/>
    <col min="3590" max="3590" width="9.109375" style="2" bestFit="1" customWidth="1"/>
    <col min="3591" max="3591" width="6" style="2" bestFit="1" customWidth="1"/>
    <col min="3592" max="3840" width="8.88671875" style="2"/>
    <col min="3841" max="3841" width="7.77734375" style="2" bestFit="1" customWidth="1"/>
    <col min="3842" max="3842" width="40.77734375" style="2" customWidth="1"/>
    <col min="3843" max="3843" width="6.77734375" style="2" bestFit="1" customWidth="1"/>
    <col min="3844" max="3844" width="11.88671875" style="2" bestFit="1" customWidth="1"/>
    <col min="3845" max="3845" width="8.21875" style="2" bestFit="1" customWidth="1"/>
    <col min="3846" max="3846" width="9.109375" style="2" bestFit="1" customWidth="1"/>
    <col min="3847" max="3847" width="6" style="2" bestFit="1" customWidth="1"/>
    <col min="3848" max="4096" width="8.88671875" style="2"/>
    <col min="4097" max="4097" width="7.77734375" style="2" bestFit="1" customWidth="1"/>
    <col min="4098" max="4098" width="40.77734375" style="2" customWidth="1"/>
    <col min="4099" max="4099" width="6.77734375" style="2" bestFit="1" customWidth="1"/>
    <col min="4100" max="4100" width="11.88671875" style="2" bestFit="1" customWidth="1"/>
    <col min="4101" max="4101" width="8.21875" style="2" bestFit="1" customWidth="1"/>
    <col min="4102" max="4102" width="9.109375" style="2" bestFit="1" customWidth="1"/>
    <col min="4103" max="4103" width="6" style="2" bestFit="1" customWidth="1"/>
    <col min="4104" max="4352" width="8.88671875" style="2"/>
    <col min="4353" max="4353" width="7.77734375" style="2" bestFit="1" customWidth="1"/>
    <col min="4354" max="4354" width="40.77734375" style="2" customWidth="1"/>
    <col min="4355" max="4355" width="6.77734375" style="2" bestFit="1" customWidth="1"/>
    <col min="4356" max="4356" width="11.88671875" style="2" bestFit="1" customWidth="1"/>
    <col min="4357" max="4357" width="8.21875" style="2" bestFit="1" customWidth="1"/>
    <col min="4358" max="4358" width="9.109375" style="2" bestFit="1" customWidth="1"/>
    <col min="4359" max="4359" width="6" style="2" bestFit="1" customWidth="1"/>
    <col min="4360" max="4608" width="8.88671875" style="2"/>
    <col min="4609" max="4609" width="7.77734375" style="2" bestFit="1" customWidth="1"/>
    <col min="4610" max="4610" width="40.77734375" style="2" customWidth="1"/>
    <col min="4611" max="4611" width="6.77734375" style="2" bestFit="1" customWidth="1"/>
    <col min="4612" max="4612" width="11.88671875" style="2" bestFit="1" customWidth="1"/>
    <col min="4613" max="4613" width="8.21875" style="2" bestFit="1" customWidth="1"/>
    <col min="4614" max="4614" width="9.109375" style="2" bestFit="1" customWidth="1"/>
    <col min="4615" max="4615" width="6" style="2" bestFit="1" customWidth="1"/>
    <col min="4616" max="4864" width="8.88671875" style="2"/>
    <col min="4865" max="4865" width="7.77734375" style="2" bestFit="1" customWidth="1"/>
    <col min="4866" max="4866" width="40.77734375" style="2" customWidth="1"/>
    <col min="4867" max="4867" width="6.77734375" style="2" bestFit="1" customWidth="1"/>
    <col min="4868" max="4868" width="11.88671875" style="2" bestFit="1" customWidth="1"/>
    <col min="4869" max="4869" width="8.21875" style="2" bestFit="1" customWidth="1"/>
    <col min="4870" max="4870" width="9.109375" style="2" bestFit="1" customWidth="1"/>
    <col min="4871" max="4871" width="6" style="2" bestFit="1" customWidth="1"/>
    <col min="4872" max="5120" width="8.88671875" style="2"/>
    <col min="5121" max="5121" width="7.77734375" style="2" bestFit="1" customWidth="1"/>
    <col min="5122" max="5122" width="40.77734375" style="2" customWidth="1"/>
    <col min="5123" max="5123" width="6.77734375" style="2" bestFit="1" customWidth="1"/>
    <col min="5124" max="5124" width="11.88671875" style="2" bestFit="1" customWidth="1"/>
    <col min="5125" max="5125" width="8.21875" style="2" bestFit="1" customWidth="1"/>
    <col min="5126" max="5126" width="9.109375" style="2" bestFit="1" customWidth="1"/>
    <col min="5127" max="5127" width="6" style="2" bestFit="1" customWidth="1"/>
    <col min="5128" max="5376" width="8.88671875" style="2"/>
    <col min="5377" max="5377" width="7.77734375" style="2" bestFit="1" customWidth="1"/>
    <col min="5378" max="5378" width="40.77734375" style="2" customWidth="1"/>
    <col min="5379" max="5379" width="6.77734375" style="2" bestFit="1" customWidth="1"/>
    <col min="5380" max="5380" width="11.88671875" style="2" bestFit="1" customWidth="1"/>
    <col min="5381" max="5381" width="8.21875" style="2" bestFit="1" customWidth="1"/>
    <col min="5382" max="5382" width="9.109375" style="2" bestFit="1" customWidth="1"/>
    <col min="5383" max="5383" width="6" style="2" bestFit="1" customWidth="1"/>
    <col min="5384" max="5632" width="8.88671875" style="2"/>
    <col min="5633" max="5633" width="7.77734375" style="2" bestFit="1" customWidth="1"/>
    <col min="5634" max="5634" width="40.77734375" style="2" customWidth="1"/>
    <col min="5635" max="5635" width="6.77734375" style="2" bestFit="1" customWidth="1"/>
    <col min="5636" max="5636" width="11.88671875" style="2" bestFit="1" customWidth="1"/>
    <col min="5637" max="5637" width="8.21875" style="2" bestFit="1" customWidth="1"/>
    <col min="5638" max="5638" width="9.109375" style="2" bestFit="1" customWidth="1"/>
    <col min="5639" max="5639" width="6" style="2" bestFit="1" customWidth="1"/>
    <col min="5640" max="5888" width="8.88671875" style="2"/>
    <col min="5889" max="5889" width="7.77734375" style="2" bestFit="1" customWidth="1"/>
    <col min="5890" max="5890" width="40.77734375" style="2" customWidth="1"/>
    <col min="5891" max="5891" width="6.77734375" style="2" bestFit="1" customWidth="1"/>
    <col min="5892" max="5892" width="11.88671875" style="2" bestFit="1" customWidth="1"/>
    <col min="5893" max="5893" width="8.21875" style="2" bestFit="1" customWidth="1"/>
    <col min="5894" max="5894" width="9.109375" style="2" bestFit="1" customWidth="1"/>
    <col min="5895" max="5895" width="6" style="2" bestFit="1" customWidth="1"/>
    <col min="5896" max="6144" width="8.88671875" style="2"/>
    <col min="6145" max="6145" width="7.77734375" style="2" bestFit="1" customWidth="1"/>
    <col min="6146" max="6146" width="40.77734375" style="2" customWidth="1"/>
    <col min="6147" max="6147" width="6.77734375" style="2" bestFit="1" customWidth="1"/>
    <col min="6148" max="6148" width="11.88671875" style="2" bestFit="1" customWidth="1"/>
    <col min="6149" max="6149" width="8.21875" style="2" bestFit="1" customWidth="1"/>
    <col min="6150" max="6150" width="9.109375" style="2" bestFit="1" customWidth="1"/>
    <col min="6151" max="6151" width="6" style="2" bestFit="1" customWidth="1"/>
    <col min="6152" max="6400" width="8.88671875" style="2"/>
    <col min="6401" max="6401" width="7.77734375" style="2" bestFit="1" customWidth="1"/>
    <col min="6402" max="6402" width="40.77734375" style="2" customWidth="1"/>
    <col min="6403" max="6403" width="6.77734375" style="2" bestFit="1" customWidth="1"/>
    <col min="6404" max="6404" width="11.88671875" style="2" bestFit="1" customWidth="1"/>
    <col min="6405" max="6405" width="8.21875" style="2" bestFit="1" customWidth="1"/>
    <col min="6406" max="6406" width="9.109375" style="2" bestFit="1" customWidth="1"/>
    <col min="6407" max="6407" width="6" style="2" bestFit="1" customWidth="1"/>
    <col min="6408" max="6656" width="8.88671875" style="2"/>
    <col min="6657" max="6657" width="7.77734375" style="2" bestFit="1" customWidth="1"/>
    <col min="6658" max="6658" width="40.77734375" style="2" customWidth="1"/>
    <col min="6659" max="6659" width="6.77734375" style="2" bestFit="1" customWidth="1"/>
    <col min="6660" max="6660" width="11.88671875" style="2" bestFit="1" customWidth="1"/>
    <col min="6661" max="6661" width="8.21875" style="2" bestFit="1" customWidth="1"/>
    <col min="6662" max="6662" width="9.109375" style="2" bestFit="1" customWidth="1"/>
    <col min="6663" max="6663" width="6" style="2" bestFit="1" customWidth="1"/>
    <col min="6664" max="6912" width="8.88671875" style="2"/>
    <col min="6913" max="6913" width="7.77734375" style="2" bestFit="1" customWidth="1"/>
    <col min="6914" max="6914" width="40.77734375" style="2" customWidth="1"/>
    <col min="6915" max="6915" width="6.77734375" style="2" bestFit="1" customWidth="1"/>
    <col min="6916" max="6916" width="11.88671875" style="2" bestFit="1" customWidth="1"/>
    <col min="6917" max="6917" width="8.21875" style="2" bestFit="1" customWidth="1"/>
    <col min="6918" max="6918" width="9.109375" style="2" bestFit="1" customWidth="1"/>
    <col min="6919" max="6919" width="6" style="2" bestFit="1" customWidth="1"/>
    <col min="6920" max="7168" width="8.88671875" style="2"/>
    <col min="7169" max="7169" width="7.77734375" style="2" bestFit="1" customWidth="1"/>
    <col min="7170" max="7170" width="40.77734375" style="2" customWidth="1"/>
    <col min="7171" max="7171" width="6.77734375" style="2" bestFit="1" customWidth="1"/>
    <col min="7172" max="7172" width="11.88671875" style="2" bestFit="1" customWidth="1"/>
    <col min="7173" max="7173" width="8.21875" style="2" bestFit="1" customWidth="1"/>
    <col min="7174" max="7174" width="9.109375" style="2" bestFit="1" customWidth="1"/>
    <col min="7175" max="7175" width="6" style="2" bestFit="1" customWidth="1"/>
    <col min="7176" max="7424" width="8.88671875" style="2"/>
    <col min="7425" max="7425" width="7.77734375" style="2" bestFit="1" customWidth="1"/>
    <col min="7426" max="7426" width="40.77734375" style="2" customWidth="1"/>
    <col min="7427" max="7427" width="6.77734375" style="2" bestFit="1" customWidth="1"/>
    <col min="7428" max="7428" width="11.88671875" style="2" bestFit="1" customWidth="1"/>
    <col min="7429" max="7429" width="8.21875" style="2" bestFit="1" customWidth="1"/>
    <col min="7430" max="7430" width="9.109375" style="2" bestFit="1" customWidth="1"/>
    <col min="7431" max="7431" width="6" style="2" bestFit="1" customWidth="1"/>
    <col min="7432" max="7680" width="8.88671875" style="2"/>
    <col min="7681" max="7681" width="7.77734375" style="2" bestFit="1" customWidth="1"/>
    <col min="7682" max="7682" width="40.77734375" style="2" customWidth="1"/>
    <col min="7683" max="7683" width="6.77734375" style="2" bestFit="1" customWidth="1"/>
    <col min="7684" max="7684" width="11.88671875" style="2" bestFit="1" customWidth="1"/>
    <col min="7685" max="7685" width="8.21875" style="2" bestFit="1" customWidth="1"/>
    <col min="7686" max="7686" width="9.109375" style="2" bestFit="1" customWidth="1"/>
    <col min="7687" max="7687" width="6" style="2" bestFit="1" customWidth="1"/>
    <col min="7688" max="7936" width="8.88671875" style="2"/>
    <col min="7937" max="7937" width="7.77734375" style="2" bestFit="1" customWidth="1"/>
    <col min="7938" max="7938" width="40.77734375" style="2" customWidth="1"/>
    <col min="7939" max="7939" width="6.77734375" style="2" bestFit="1" customWidth="1"/>
    <col min="7940" max="7940" width="11.88671875" style="2" bestFit="1" customWidth="1"/>
    <col min="7941" max="7941" width="8.21875" style="2" bestFit="1" customWidth="1"/>
    <col min="7942" max="7942" width="9.109375" style="2" bestFit="1" customWidth="1"/>
    <col min="7943" max="7943" width="6" style="2" bestFit="1" customWidth="1"/>
    <col min="7944" max="8192" width="8.88671875" style="2"/>
    <col min="8193" max="8193" width="7.77734375" style="2" bestFit="1" customWidth="1"/>
    <col min="8194" max="8194" width="40.77734375" style="2" customWidth="1"/>
    <col min="8195" max="8195" width="6.77734375" style="2" bestFit="1" customWidth="1"/>
    <col min="8196" max="8196" width="11.88671875" style="2" bestFit="1" customWidth="1"/>
    <col min="8197" max="8197" width="8.21875" style="2" bestFit="1" customWidth="1"/>
    <col min="8198" max="8198" width="9.109375" style="2" bestFit="1" customWidth="1"/>
    <col min="8199" max="8199" width="6" style="2" bestFit="1" customWidth="1"/>
    <col min="8200" max="8448" width="8.88671875" style="2"/>
    <col min="8449" max="8449" width="7.77734375" style="2" bestFit="1" customWidth="1"/>
    <col min="8450" max="8450" width="40.77734375" style="2" customWidth="1"/>
    <col min="8451" max="8451" width="6.77734375" style="2" bestFit="1" customWidth="1"/>
    <col min="8452" max="8452" width="11.88671875" style="2" bestFit="1" customWidth="1"/>
    <col min="8453" max="8453" width="8.21875" style="2" bestFit="1" customWidth="1"/>
    <col min="8454" max="8454" width="9.109375" style="2" bestFit="1" customWidth="1"/>
    <col min="8455" max="8455" width="6" style="2" bestFit="1" customWidth="1"/>
    <col min="8456" max="8704" width="8.88671875" style="2"/>
    <col min="8705" max="8705" width="7.77734375" style="2" bestFit="1" customWidth="1"/>
    <col min="8706" max="8706" width="40.77734375" style="2" customWidth="1"/>
    <col min="8707" max="8707" width="6.77734375" style="2" bestFit="1" customWidth="1"/>
    <col min="8708" max="8708" width="11.88671875" style="2" bestFit="1" customWidth="1"/>
    <col min="8709" max="8709" width="8.21875" style="2" bestFit="1" customWidth="1"/>
    <col min="8710" max="8710" width="9.109375" style="2" bestFit="1" customWidth="1"/>
    <col min="8711" max="8711" width="6" style="2" bestFit="1" customWidth="1"/>
    <col min="8712" max="8960" width="8.88671875" style="2"/>
    <col min="8961" max="8961" width="7.77734375" style="2" bestFit="1" customWidth="1"/>
    <col min="8962" max="8962" width="40.77734375" style="2" customWidth="1"/>
    <col min="8963" max="8963" width="6.77734375" style="2" bestFit="1" customWidth="1"/>
    <col min="8964" max="8964" width="11.88671875" style="2" bestFit="1" customWidth="1"/>
    <col min="8965" max="8965" width="8.21875" style="2" bestFit="1" customWidth="1"/>
    <col min="8966" max="8966" width="9.109375" style="2" bestFit="1" customWidth="1"/>
    <col min="8967" max="8967" width="6" style="2" bestFit="1" customWidth="1"/>
    <col min="8968" max="9216" width="8.88671875" style="2"/>
    <col min="9217" max="9217" width="7.77734375" style="2" bestFit="1" customWidth="1"/>
    <col min="9218" max="9218" width="40.77734375" style="2" customWidth="1"/>
    <col min="9219" max="9219" width="6.77734375" style="2" bestFit="1" customWidth="1"/>
    <col min="9220" max="9220" width="11.88671875" style="2" bestFit="1" customWidth="1"/>
    <col min="9221" max="9221" width="8.21875" style="2" bestFit="1" customWidth="1"/>
    <col min="9222" max="9222" width="9.109375" style="2" bestFit="1" customWidth="1"/>
    <col min="9223" max="9223" width="6" style="2" bestFit="1" customWidth="1"/>
    <col min="9224" max="9472" width="8.88671875" style="2"/>
    <col min="9473" max="9473" width="7.77734375" style="2" bestFit="1" customWidth="1"/>
    <col min="9474" max="9474" width="40.77734375" style="2" customWidth="1"/>
    <col min="9475" max="9475" width="6.77734375" style="2" bestFit="1" customWidth="1"/>
    <col min="9476" max="9476" width="11.88671875" style="2" bestFit="1" customWidth="1"/>
    <col min="9477" max="9477" width="8.21875" style="2" bestFit="1" customWidth="1"/>
    <col min="9478" max="9478" width="9.109375" style="2" bestFit="1" customWidth="1"/>
    <col min="9479" max="9479" width="6" style="2" bestFit="1" customWidth="1"/>
    <col min="9480" max="9728" width="8.88671875" style="2"/>
    <col min="9729" max="9729" width="7.77734375" style="2" bestFit="1" customWidth="1"/>
    <col min="9730" max="9730" width="40.77734375" style="2" customWidth="1"/>
    <col min="9731" max="9731" width="6.77734375" style="2" bestFit="1" customWidth="1"/>
    <col min="9732" max="9732" width="11.88671875" style="2" bestFit="1" customWidth="1"/>
    <col min="9733" max="9733" width="8.21875" style="2" bestFit="1" customWidth="1"/>
    <col min="9734" max="9734" width="9.109375" style="2" bestFit="1" customWidth="1"/>
    <col min="9735" max="9735" width="6" style="2" bestFit="1" customWidth="1"/>
    <col min="9736" max="9984" width="8.88671875" style="2"/>
    <col min="9985" max="9985" width="7.77734375" style="2" bestFit="1" customWidth="1"/>
    <col min="9986" max="9986" width="40.77734375" style="2" customWidth="1"/>
    <col min="9987" max="9987" width="6.77734375" style="2" bestFit="1" customWidth="1"/>
    <col min="9988" max="9988" width="11.88671875" style="2" bestFit="1" customWidth="1"/>
    <col min="9989" max="9989" width="8.21875" style="2" bestFit="1" customWidth="1"/>
    <col min="9990" max="9990" width="9.109375" style="2" bestFit="1" customWidth="1"/>
    <col min="9991" max="9991" width="6" style="2" bestFit="1" customWidth="1"/>
    <col min="9992" max="10240" width="8.88671875" style="2"/>
    <col min="10241" max="10241" width="7.77734375" style="2" bestFit="1" customWidth="1"/>
    <col min="10242" max="10242" width="40.77734375" style="2" customWidth="1"/>
    <col min="10243" max="10243" width="6.77734375" style="2" bestFit="1" customWidth="1"/>
    <col min="10244" max="10244" width="11.88671875" style="2" bestFit="1" customWidth="1"/>
    <col min="10245" max="10245" width="8.21875" style="2" bestFit="1" customWidth="1"/>
    <col min="10246" max="10246" width="9.109375" style="2" bestFit="1" customWidth="1"/>
    <col min="10247" max="10247" width="6" style="2" bestFit="1" customWidth="1"/>
    <col min="10248" max="10496" width="8.88671875" style="2"/>
    <col min="10497" max="10497" width="7.77734375" style="2" bestFit="1" customWidth="1"/>
    <col min="10498" max="10498" width="40.77734375" style="2" customWidth="1"/>
    <col min="10499" max="10499" width="6.77734375" style="2" bestFit="1" customWidth="1"/>
    <col min="10500" max="10500" width="11.88671875" style="2" bestFit="1" customWidth="1"/>
    <col min="10501" max="10501" width="8.21875" style="2" bestFit="1" customWidth="1"/>
    <col min="10502" max="10502" width="9.109375" style="2" bestFit="1" customWidth="1"/>
    <col min="10503" max="10503" width="6" style="2" bestFit="1" customWidth="1"/>
    <col min="10504" max="10752" width="8.88671875" style="2"/>
    <col min="10753" max="10753" width="7.77734375" style="2" bestFit="1" customWidth="1"/>
    <col min="10754" max="10754" width="40.77734375" style="2" customWidth="1"/>
    <col min="10755" max="10755" width="6.77734375" style="2" bestFit="1" customWidth="1"/>
    <col min="10756" max="10756" width="11.88671875" style="2" bestFit="1" customWidth="1"/>
    <col min="10757" max="10757" width="8.21875" style="2" bestFit="1" customWidth="1"/>
    <col min="10758" max="10758" width="9.109375" style="2" bestFit="1" customWidth="1"/>
    <col min="10759" max="10759" width="6" style="2" bestFit="1" customWidth="1"/>
    <col min="10760" max="11008" width="8.88671875" style="2"/>
    <col min="11009" max="11009" width="7.77734375" style="2" bestFit="1" customWidth="1"/>
    <col min="11010" max="11010" width="40.77734375" style="2" customWidth="1"/>
    <col min="11011" max="11011" width="6.77734375" style="2" bestFit="1" customWidth="1"/>
    <col min="11012" max="11012" width="11.88671875" style="2" bestFit="1" customWidth="1"/>
    <col min="11013" max="11013" width="8.21875" style="2" bestFit="1" customWidth="1"/>
    <col min="11014" max="11014" width="9.109375" style="2" bestFit="1" customWidth="1"/>
    <col min="11015" max="11015" width="6" style="2" bestFit="1" customWidth="1"/>
    <col min="11016" max="11264" width="8.88671875" style="2"/>
    <col min="11265" max="11265" width="7.77734375" style="2" bestFit="1" customWidth="1"/>
    <col min="11266" max="11266" width="40.77734375" style="2" customWidth="1"/>
    <col min="11267" max="11267" width="6.77734375" style="2" bestFit="1" customWidth="1"/>
    <col min="11268" max="11268" width="11.88671875" style="2" bestFit="1" customWidth="1"/>
    <col min="11269" max="11269" width="8.21875" style="2" bestFit="1" customWidth="1"/>
    <col min="11270" max="11270" width="9.109375" style="2" bestFit="1" customWidth="1"/>
    <col min="11271" max="11271" width="6" style="2" bestFit="1" customWidth="1"/>
    <col min="11272" max="11520" width="8.88671875" style="2"/>
    <col min="11521" max="11521" width="7.77734375" style="2" bestFit="1" customWidth="1"/>
    <col min="11522" max="11522" width="40.77734375" style="2" customWidth="1"/>
    <col min="11523" max="11523" width="6.77734375" style="2" bestFit="1" customWidth="1"/>
    <col min="11524" max="11524" width="11.88671875" style="2" bestFit="1" customWidth="1"/>
    <col min="11525" max="11525" width="8.21875" style="2" bestFit="1" customWidth="1"/>
    <col min="11526" max="11526" width="9.109375" style="2" bestFit="1" customWidth="1"/>
    <col min="11527" max="11527" width="6" style="2" bestFit="1" customWidth="1"/>
    <col min="11528" max="11776" width="8.88671875" style="2"/>
    <col min="11777" max="11777" width="7.77734375" style="2" bestFit="1" customWidth="1"/>
    <col min="11778" max="11778" width="40.77734375" style="2" customWidth="1"/>
    <col min="11779" max="11779" width="6.77734375" style="2" bestFit="1" customWidth="1"/>
    <col min="11780" max="11780" width="11.88671875" style="2" bestFit="1" customWidth="1"/>
    <col min="11781" max="11781" width="8.21875" style="2" bestFit="1" customWidth="1"/>
    <col min="11782" max="11782" width="9.109375" style="2" bestFit="1" customWidth="1"/>
    <col min="11783" max="11783" width="6" style="2" bestFit="1" customWidth="1"/>
    <col min="11784" max="12032" width="8.88671875" style="2"/>
    <col min="12033" max="12033" width="7.77734375" style="2" bestFit="1" customWidth="1"/>
    <col min="12034" max="12034" width="40.77734375" style="2" customWidth="1"/>
    <col min="12035" max="12035" width="6.77734375" style="2" bestFit="1" customWidth="1"/>
    <col min="12036" max="12036" width="11.88671875" style="2" bestFit="1" customWidth="1"/>
    <col min="12037" max="12037" width="8.21875" style="2" bestFit="1" customWidth="1"/>
    <col min="12038" max="12038" width="9.109375" style="2" bestFit="1" customWidth="1"/>
    <col min="12039" max="12039" width="6" style="2" bestFit="1" customWidth="1"/>
    <col min="12040" max="12288" width="8.88671875" style="2"/>
    <col min="12289" max="12289" width="7.77734375" style="2" bestFit="1" customWidth="1"/>
    <col min="12290" max="12290" width="40.77734375" style="2" customWidth="1"/>
    <col min="12291" max="12291" width="6.77734375" style="2" bestFit="1" customWidth="1"/>
    <col min="12292" max="12292" width="11.88671875" style="2" bestFit="1" customWidth="1"/>
    <col min="12293" max="12293" width="8.21875" style="2" bestFit="1" customWidth="1"/>
    <col min="12294" max="12294" width="9.109375" style="2" bestFit="1" customWidth="1"/>
    <col min="12295" max="12295" width="6" style="2" bestFit="1" customWidth="1"/>
    <col min="12296" max="12544" width="8.88671875" style="2"/>
    <col min="12545" max="12545" width="7.77734375" style="2" bestFit="1" customWidth="1"/>
    <col min="12546" max="12546" width="40.77734375" style="2" customWidth="1"/>
    <col min="12547" max="12547" width="6.77734375" style="2" bestFit="1" customWidth="1"/>
    <col min="12548" max="12548" width="11.88671875" style="2" bestFit="1" customWidth="1"/>
    <col min="12549" max="12549" width="8.21875" style="2" bestFit="1" customWidth="1"/>
    <col min="12550" max="12550" width="9.109375" style="2" bestFit="1" customWidth="1"/>
    <col min="12551" max="12551" width="6" style="2" bestFit="1" customWidth="1"/>
    <col min="12552" max="12800" width="8.88671875" style="2"/>
    <col min="12801" max="12801" width="7.77734375" style="2" bestFit="1" customWidth="1"/>
    <col min="12802" max="12802" width="40.77734375" style="2" customWidth="1"/>
    <col min="12803" max="12803" width="6.77734375" style="2" bestFit="1" customWidth="1"/>
    <col min="12804" max="12804" width="11.88671875" style="2" bestFit="1" customWidth="1"/>
    <col min="12805" max="12805" width="8.21875" style="2" bestFit="1" customWidth="1"/>
    <col min="12806" max="12806" width="9.109375" style="2" bestFit="1" customWidth="1"/>
    <col min="12807" max="12807" width="6" style="2" bestFit="1" customWidth="1"/>
    <col min="12808" max="13056" width="8.88671875" style="2"/>
    <col min="13057" max="13057" width="7.77734375" style="2" bestFit="1" customWidth="1"/>
    <col min="13058" max="13058" width="40.77734375" style="2" customWidth="1"/>
    <col min="13059" max="13059" width="6.77734375" style="2" bestFit="1" customWidth="1"/>
    <col min="13060" max="13060" width="11.88671875" style="2" bestFit="1" customWidth="1"/>
    <col min="13061" max="13061" width="8.21875" style="2" bestFit="1" customWidth="1"/>
    <col min="13062" max="13062" width="9.109375" style="2" bestFit="1" customWidth="1"/>
    <col min="13063" max="13063" width="6" style="2" bestFit="1" customWidth="1"/>
    <col min="13064" max="13312" width="8.88671875" style="2"/>
    <col min="13313" max="13313" width="7.77734375" style="2" bestFit="1" customWidth="1"/>
    <col min="13314" max="13314" width="40.77734375" style="2" customWidth="1"/>
    <col min="13315" max="13315" width="6.77734375" style="2" bestFit="1" customWidth="1"/>
    <col min="13316" max="13316" width="11.88671875" style="2" bestFit="1" customWidth="1"/>
    <col min="13317" max="13317" width="8.21875" style="2" bestFit="1" customWidth="1"/>
    <col min="13318" max="13318" width="9.109375" style="2" bestFit="1" customWidth="1"/>
    <col min="13319" max="13319" width="6" style="2" bestFit="1" customWidth="1"/>
    <col min="13320" max="13568" width="8.88671875" style="2"/>
    <col min="13569" max="13569" width="7.77734375" style="2" bestFit="1" customWidth="1"/>
    <col min="13570" max="13570" width="40.77734375" style="2" customWidth="1"/>
    <col min="13571" max="13571" width="6.77734375" style="2" bestFit="1" customWidth="1"/>
    <col min="13572" max="13572" width="11.88671875" style="2" bestFit="1" customWidth="1"/>
    <col min="13573" max="13573" width="8.21875" style="2" bestFit="1" customWidth="1"/>
    <col min="13574" max="13574" width="9.109375" style="2" bestFit="1" customWidth="1"/>
    <col min="13575" max="13575" width="6" style="2" bestFit="1" customWidth="1"/>
    <col min="13576" max="13824" width="8.88671875" style="2"/>
    <col min="13825" max="13825" width="7.77734375" style="2" bestFit="1" customWidth="1"/>
    <col min="13826" max="13826" width="40.77734375" style="2" customWidth="1"/>
    <col min="13827" max="13827" width="6.77734375" style="2" bestFit="1" customWidth="1"/>
    <col min="13828" max="13828" width="11.88671875" style="2" bestFit="1" customWidth="1"/>
    <col min="13829" max="13829" width="8.21875" style="2" bestFit="1" customWidth="1"/>
    <col min="13830" max="13830" width="9.109375" style="2" bestFit="1" customWidth="1"/>
    <col min="13831" max="13831" width="6" style="2" bestFit="1" customWidth="1"/>
    <col min="13832" max="14080" width="8.88671875" style="2"/>
    <col min="14081" max="14081" width="7.77734375" style="2" bestFit="1" customWidth="1"/>
    <col min="14082" max="14082" width="40.77734375" style="2" customWidth="1"/>
    <col min="14083" max="14083" width="6.77734375" style="2" bestFit="1" customWidth="1"/>
    <col min="14084" max="14084" width="11.88671875" style="2" bestFit="1" customWidth="1"/>
    <col min="14085" max="14085" width="8.21875" style="2" bestFit="1" customWidth="1"/>
    <col min="14086" max="14086" width="9.109375" style="2" bestFit="1" customWidth="1"/>
    <col min="14087" max="14087" width="6" style="2" bestFit="1" customWidth="1"/>
    <col min="14088" max="14336" width="8.88671875" style="2"/>
    <col min="14337" max="14337" width="7.77734375" style="2" bestFit="1" customWidth="1"/>
    <col min="14338" max="14338" width="40.77734375" style="2" customWidth="1"/>
    <col min="14339" max="14339" width="6.77734375" style="2" bestFit="1" customWidth="1"/>
    <col min="14340" max="14340" width="11.88671875" style="2" bestFit="1" customWidth="1"/>
    <col min="14341" max="14341" width="8.21875" style="2" bestFit="1" customWidth="1"/>
    <col min="14342" max="14342" width="9.109375" style="2" bestFit="1" customWidth="1"/>
    <col min="14343" max="14343" width="6" style="2" bestFit="1" customWidth="1"/>
    <col min="14344" max="14592" width="8.88671875" style="2"/>
    <col min="14593" max="14593" width="7.77734375" style="2" bestFit="1" customWidth="1"/>
    <col min="14594" max="14594" width="40.77734375" style="2" customWidth="1"/>
    <col min="14595" max="14595" width="6.77734375" style="2" bestFit="1" customWidth="1"/>
    <col min="14596" max="14596" width="11.88671875" style="2" bestFit="1" customWidth="1"/>
    <col min="14597" max="14597" width="8.21875" style="2" bestFit="1" customWidth="1"/>
    <col min="14598" max="14598" width="9.109375" style="2" bestFit="1" customWidth="1"/>
    <col min="14599" max="14599" width="6" style="2" bestFit="1" customWidth="1"/>
    <col min="14600" max="14848" width="8.88671875" style="2"/>
    <col min="14849" max="14849" width="7.77734375" style="2" bestFit="1" customWidth="1"/>
    <col min="14850" max="14850" width="40.77734375" style="2" customWidth="1"/>
    <col min="14851" max="14851" width="6.77734375" style="2" bestFit="1" customWidth="1"/>
    <col min="14852" max="14852" width="11.88671875" style="2" bestFit="1" customWidth="1"/>
    <col min="14853" max="14853" width="8.21875" style="2" bestFit="1" customWidth="1"/>
    <col min="14854" max="14854" width="9.109375" style="2" bestFit="1" customWidth="1"/>
    <col min="14855" max="14855" width="6" style="2" bestFit="1" customWidth="1"/>
    <col min="14856" max="15104" width="8.88671875" style="2"/>
    <col min="15105" max="15105" width="7.77734375" style="2" bestFit="1" customWidth="1"/>
    <col min="15106" max="15106" width="40.77734375" style="2" customWidth="1"/>
    <col min="15107" max="15107" width="6.77734375" style="2" bestFit="1" customWidth="1"/>
    <col min="15108" max="15108" width="11.88671875" style="2" bestFit="1" customWidth="1"/>
    <col min="15109" max="15109" width="8.21875" style="2" bestFit="1" customWidth="1"/>
    <col min="15110" max="15110" width="9.109375" style="2" bestFit="1" customWidth="1"/>
    <col min="15111" max="15111" width="6" style="2" bestFit="1" customWidth="1"/>
    <col min="15112" max="15360" width="8.88671875" style="2"/>
    <col min="15361" max="15361" width="7.77734375" style="2" bestFit="1" customWidth="1"/>
    <col min="15362" max="15362" width="40.77734375" style="2" customWidth="1"/>
    <col min="15363" max="15363" width="6.77734375" style="2" bestFit="1" customWidth="1"/>
    <col min="15364" max="15364" width="11.88671875" style="2" bestFit="1" customWidth="1"/>
    <col min="15365" max="15365" width="8.21875" style="2" bestFit="1" customWidth="1"/>
    <col min="15366" max="15366" width="9.109375" style="2" bestFit="1" customWidth="1"/>
    <col min="15367" max="15367" width="6" style="2" bestFit="1" customWidth="1"/>
    <col min="15368" max="15616" width="8.88671875" style="2"/>
    <col min="15617" max="15617" width="7.77734375" style="2" bestFit="1" customWidth="1"/>
    <col min="15618" max="15618" width="40.77734375" style="2" customWidth="1"/>
    <col min="15619" max="15619" width="6.77734375" style="2" bestFit="1" customWidth="1"/>
    <col min="15620" max="15620" width="11.88671875" style="2" bestFit="1" customWidth="1"/>
    <col min="15621" max="15621" width="8.21875" style="2" bestFit="1" customWidth="1"/>
    <col min="15622" max="15622" width="9.109375" style="2" bestFit="1" customWidth="1"/>
    <col min="15623" max="15623" width="6" style="2" bestFit="1" customWidth="1"/>
    <col min="15624" max="15872" width="8.88671875" style="2"/>
    <col min="15873" max="15873" width="7.77734375" style="2" bestFit="1" customWidth="1"/>
    <col min="15874" max="15874" width="40.77734375" style="2" customWidth="1"/>
    <col min="15875" max="15875" width="6.77734375" style="2" bestFit="1" customWidth="1"/>
    <col min="15876" max="15876" width="11.88671875" style="2" bestFit="1" customWidth="1"/>
    <col min="15877" max="15877" width="8.21875" style="2" bestFit="1" customWidth="1"/>
    <col min="15878" max="15878" width="9.109375" style="2" bestFit="1" customWidth="1"/>
    <col min="15879" max="15879" width="6" style="2" bestFit="1" customWidth="1"/>
    <col min="15880" max="16128" width="8.88671875" style="2"/>
    <col min="16129" max="16129" width="7.77734375" style="2" bestFit="1" customWidth="1"/>
    <col min="16130" max="16130" width="40.77734375" style="2" customWidth="1"/>
    <col min="16131" max="16131" width="6.77734375" style="2" bestFit="1" customWidth="1"/>
    <col min="16132" max="16132" width="11.88671875" style="2" bestFit="1" customWidth="1"/>
    <col min="16133" max="16133" width="8.21875" style="2" bestFit="1" customWidth="1"/>
    <col min="16134" max="16134" width="9.109375" style="2" bestFit="1" customWidth="1"/>
    <col min="16135" max="16135" width="6" style="2" bestFit="1" customWidth="1"/>
    <col min="16136" max="16384" width="8.88671875" style="2"/>
  </cols>
  <sheetData>
    <row r="1" spans="1:7" s="23" customFormat="1" x14ac:dyDescent="0.25">
      <c r="A1" s="24" t="s">
        <v>0</v>
      </c>
      <c r="B1" s="24" t="s">
        <v>1</v>
      </c>
      <c r="C1" s="25" t="s">
        <v>2</v>
      </c>
      <c r="D1" s="26" t="s">
        <v>3</v>
      </c>
      <c r="E1" s="26" t="s">
        <v>4</v>
      </c>
      <c r="F1" s="27" t="s">
        <v>5</v>
      </c>
      <c r="G1" s="26" t="s">
        <v>6</v>
      </c>
    </row>
    <row r="2" spans="1:7" ht="22.8" x14ac:dyDescent="0.25">
      <c r="A2" s="3">
        <v>160966</v>
      </c>
      <c r="B2" s="4" t="s">
        <v>234</v>
      </c>
      <c r="C2" s="5" t="s">
        <v>17</v>
      </c>
      <c r="D2" s="6">
        <v>1192.373</v>
      </c>
      <c r="E2" s="7">
        <v>93.76</v>
      </c>
      <c r="F2" s="8">
        <v>111796.89</v>
      </c>
      <c r="G2" s="9">
        <v>9.4581</v>
      </c>
    </row>
    <row r="3" spans="1:7" ht="34.200000000000003" x14ac:dyDescent="0.25">
      <c r="A3" s="3">
        <v>150204</v>
      </c>
      <c r="B3" s="4" t="s">
        <v>235</v>
      </c>
      <c r="C3" s="5" t="s">
        <v>31</v>
      </c>
      <c r="D3" s="6">
        <v>3138.11</v>
      </c>
      <c r="E3" s="7">
        <v>21.53</v>
      </c>
      <c r="F3" s="10">
        <v>67563.5</v>
      </c>
      <c r="G3" s="9">
        <v>5.7159000000000004</v>
      </c>
    </row>
    <row r="4" spans="1:7" ht="45.6" x14ac:dyDescent="0.25">
      <c r="A4" s="4" t="s">
        <v>236</v>
      </c>
      <c r="B4" s="4" t="s">
        <v>237</v>
      </c>
      <c r="C4" s="5" t="s">
        <v>17</v>
      </c>
      <c r="D4" s="11">
        <v>231.15</v>
      </c>
      <c r="E4" s="12">
        <v>170.69</v>
      </c>
      <c r="F4" s="10">
        <v>39454.99</v>
      </c>
      <c r="G4" s="9">
        <v>3.3378999999999999</v>
      </c>
    </row>
    <row r="5" spans="1:7" ht="22.8" x14ac:dyDescent="0.25">
      <c r="A5" s="3">
        <v>100500</v>
      </c>
      <c r="B5" s="4" t="s">
        <v>238</v>
      </c>
      <c r="C5" s="5" t="s">
        <v>17</v>
      </c>
      <c r="D5" s="11">
        <v>144.94</v>
      </c>
      <c r="E5" s="12">
        <v>230.67</v>
      </c>
      <c r="F5" s="10">
        <v>33433.300000000003</v>
      </c>
      <c r="G5" s="9">
        <v>2.8285</v>
      </c>
    </row>
    <row r="6" spans="1:7" ht="34.200000000000003" x14ac:dyDescent="0.25">
      <c r="A6" s="3">
        <v>180341</v>
      </c>
      <c r="B6" s="4" t="s">
        <v>45</v>
      </c>
      <c r="C6" s="5" t="s">
        <v>17</v>
      </c>
      <c r="D6" s="13">
        <v>77.835999999999999</v>
      </c>
      <c r="E6" s="12">
        <v>378.51</v>
      </c>
      <c r="F6" s="10">
        <v>29461.7</v>
      </c>
      <c r="G6" s="9">
        <v>2.4923999999999999</v>
      </c>
    </row>
    <row r="7" spans="1:7" ht="34.200000000000003" x14ac:dyDescent="0.25">
      <c r="A7" s="4" t="s">
        <v>239</v>
      </c>
      <c r="B7" s="4" t="s">
        <v>240</v>
      </c>
      <c r="C7" s="5" t="s">
        <v>17</v>
      </c>
      <c r="D7" s="11">
        <v>234.02099999999999</v>
      </c>
      <c r="E7" s="12">
        <v>124.49</v>
      </c>
      <c r="F7" s="10">
        <v>29133.27</v>
      </c>
      <c r="G7" s="9">
        <v>2.4647000000000001</v>
      </c>
    </row>
    <row r="8" spans="1:7" x14ac:dyDescent="0.25">
      <c r="A8" s="3">
        <v>220058</v>
      </c>
      <c r="B8" s="4" t="s">
        <v>241</v>
      </c>
      <c r="C8" s="5" t="s">
        <v>17</v>
      </c>
      <c r="D8" s="11">
        <v>537.05999999999995</v>
      </c>
      <c r="E8" s="7">
        <v>49.69</v>
      </c>
      <c r="F8" s="10">
        <v>26686.51</v>
      </c>
      <c r="G8" s="9">
        <v>2.2576999999999998</v>
      </c>
    </row>
    <row r="9" spans="1:7" x14ac:dyDescent="0.25">
      <c r="A9" s="3">
        <v>261002</v>
      </c>
      <c r="B9" s="4" t="s">
        <v>242</v>
      </c>
      <c r="C9" s="5" t="s">
        <v>17</v>
      </c>
      <c r="D9" s="11">
        <v>537.05999999999995</v>
      </c>
      <c r="E9" s="7">
        <v>48.51</v>
      </c>
      <c r="F9" s="10">
        <v>26052.78</v>
      </c>
      <c r="G9" s="9">
        <v>2.2040000000000002</v>
      </c>
    </row>
    <row r="10" spans="1:7" ht="22.8" x14ac:dyDescent="0.25">
      <c r="A10" s="3">
        <v>261609</v>
      </c>
      <c r="B10" s="4" t="s">
        <v>243</v>
      </c>
      <c r="C10" s="5" t="s">
        <v>17</v>
      </c>
      <c r="D10" s="6">
        <v>1594.0730000000001</v>
      </c>
      <c r="E10" s="7">
        <v>16.04</v>
      </c>
      <c r="F10" s="10">
        <v>25568.93</v>
      </c>
      <c r="G10" s="9">
        <v>2.1631</v>
      </c>
    </row>
    <row r="11" spans="1:7" x14ac:dyDescent="0.25">
      <c r="A11" s="4" t="s">
        <v>244</v>
      </c>
      <c r="B11" s="4" t="s">
        <v>245</v>
      </c>
      <c r="C11" s="5" t="s">
        <v>17</v>
      </c>
      <c r="D11" s="11">
        <v>133.74</v>
      </c>
      <c r="E11" s="12">
        <v>176.87</v>
      </c>
      <c r="F11" s="10">
        <v>23654.59</v>
      </c>
      <c r="G11" s="9">
        <v>2.0011999999999999</v>
      </c>
    </row>
    <row r="12" spans="1:7" ht="45.6" x14ac:dyDescent="0.25">
      <c r="A12" s="4" t="s">
        <v>246</v>
      </c>
      <c r="B12" s="4" t="s">
        <v>247</v>
      </c>
      <c r="C12" s="5" t="s">
        <v>17</v>
      </c>
      <c r="D12" s="13">
        <v>25.92</v>
      </c>
      <c r="E12" s="12">
        <v>894.56</v>
      </c>
      <c r="F12" s="10">
        <v>23186.99</v>
      </c>
      <c r="G12" s="9">
        <v>1.9616</v>
      </c>
    </row>
    <row r="13" spans="1:7" ht="91.2" x14ac:dyDescent="0.25">
      <c r="A13" s="4" t="s">
        <v>248</v>
      </c>
      <c r="B13" s="4" t="s">
        <v>602</v>
      </c>
      <c r="C13" s="5" t="s">
        <v>39</v>
      </c>
      <c r="D13" s="13">
        <v>25</v>
      </c>
      <c r="E13" s="12">
        <v>901.01</v>
      </c>
      <c r="F13" s="10">
        <v>22525.25</v>
      </c>
      <c r="G13" s="9">
        <v>1.9056</v>
      </c>
    </row>
    <row r="14" spans="1:7" ht="34.200000000000003" x14ac:dyDescent="0.25">
      <c r="A14" s="3">
        <v>160910</v>
      </c>
      <c r="B14" s="4" t="s">
        <v>249</v>
      </c>
      <c r="C14" s="5" t="s">
        <v>17</v>
      </c>
      <c r="D14" s="11">
        <v>161.41</v>
      </c>
      <c r="E14" s="12">
        <v>128.38999999999999</v>
      </c>
      <c r="F14" s="10">
        <v>20723.419999999998</v>
      </c>
      <c r="G14" s="9">
        <v>1.7532000000000001</v>
      </c>
    </row>
    <row r="15" spans="1:7" ht="34.200000000000003" x14ac:dyDescent="0.25">
      <c r="A15" s="4" t="s">
        <v>250</v>
      </c>
      <c r="B15" s="4" t="s">
        <v>251</v>
      </c>
      <c r="C15" s="5" t="s">
        <v>17</v>
      </c>
      <c r="D15" s="13">
        <v>15.51</v>
      </c>
      <c r="E15" s="14">
        <v>1129.24</v>
      </c>
      <c r="F15" s="10">
        <v>17514.509999999998</v>
      </c>
      <c r="G15" s="9">
        <v>1.4817</v>
      </c>
    </row>
    <row r="16" spans="1:7" ht="22.8" x14ac:dyDescent="0.25">
      <c r="A16" s="4" t="s">
        <v>252</v>
      </c>
      <c r="B16" s="4" t="s">
        <v>253</v>
      </c>
      <c r="C16" s="5" t="s">
        <v>17</v>
      </c>
      <c r="D16" s="11">
        <v>121.92</v>
      </c>
      <c r="E16" s="12">
        <v>139.79</v>
      </c>
      <c r="F16" s="10">
        <v>17043.189999999999</v>
      </c>
      <c r="G16" s="9">
        <v>1.4418</v>
      </c>
    </row>
    <row r="17" spans="1:7" x14ac:dyDescent="0.25">
      <c r="A17" s="3">
        <v>70544</v>
      </c>
      <c r="B17" s="4" t="s">
        <v>254</v>
      </c>
      <c r="C17" s="5" t="s">
        <v>129</v>
      </c>
      <c r="D17" s="11">
        <v>250</v>
      </c>
      <c r="E17" s="7">
        <v>66.36</v>
      </c>
      <c r="F17" s="10">
        <v>16590</v>
      </c>
      <c r="G17" s="9">
        <v>1.4035</v>
      </c>
    </row>
    <row r="18" spans="1:7" ht="22.8" x14ac:dyDescent="0.25">
      <c r="A18" s="3">
        <v>71212</v>
      </c>
      <c r="B18" s="4" t="s">
        <v>255</v>
      </c>
      <c r="C18" s="5" t="s">
        <v>129</v>
      </c>
      <c r="D18" s="11">
        <v>294</v>
      </c>
      <c r="E18" s="7">
        <v>55.35</v>
      </c>
      <c r="F18" s="10">
        <v>16272.9</v>
      </c>
      <c r="G18" s="9">
        <v>1.3767</v>
      </c>
    </row>
    <row r="19" spans="1:7" ht="22.8" x14ac:dyDescent="0.25">
      <c r="A19" s="3">
        <v>100201</v>
      </c>
      <c r="B19" s="4" t="s">
        <v>256</v>
      </c>
      <c r="C19" s="5" t="s">
        <v>17</v>
      </c>
      <c r="D19" s="11">
        <v>213.51499999999999</v>
      </c>
      <c r="E19" s="7">
        <v>75.959999999999994</v>
      </c>
      <c r="F19" s="10">
        <v>16218.59</v>
      </c>
      <c r="G19" s="9">
        <v>1.3721000000000001</v>
      </c>
    </row>
    <row r="20" spans="1:7" ht="22.8" x14ac:dyDescent="0.25">
      <c r="A20" s="4" t="s">
        <v>22</v>
      </c>
      <c r="B20" s="4" t="s">
        <v>23</v>
      </c>
      <c r="C20" s="5" t="s">
        <v>24</v>
      </c>
      <c r="D20" s="11">
        <v>161</v>
      </c>
      <c r="E20" s="7">
        <v>91.11</v>
      </c>
      <c r="F20" s="10">
        <v>14668.71</v>
      </c>
      <c r="G20" s="9">
        <v>1.2408999999999999</v>
      </c>
    </row>
    <row r="21" spans="1:7" ht="45.6" x14ac:dyDescent="0.25">
      <c r="A21" s="3">
        <v>180124</v>
      </c>
      <c r="B21" s="4" t="s">
        <v>257</v>
      </c>
      <c r="C21" s="5" t="s">
        <v>17</v>
      </c>
      <c r="D21" s="13">
        <v>16.8</v>
      </c>
      <c r="E21" s="12">
        <v>861.55</v>
      </c>
      <c r="F21" s="10">
        <v>14474.04</v>
      </c>
      <c r="G21" s="9">
        <v>1.2244999999999999</v>
      </c>
    </row>
    <row r="22" spans="1:7" ht="22.8" x14ac:dyDescent="0.25">
      <c r="A22" s="3">
        <v>30104</v>
      </c>
      <c r="B22" s="4" t="s">
        <v>91</v>
      </c>
      <c r="C22" s="5" t="s">
        <v>36</v>
      </c>
      <c r="D22" s="11">
        <v>132.13999999999999</v>
      </c>
      <c r="E22" s="12">
        <v>108.31</v>
      </c>
      <c r="F22" s="10">
        <v>14312.08</v>
      </c>
      <c r="G22" s="9">
        <v>1.2108000000000001</v>
      </c>
    </row>
    <row r="23" spans="1:7" ht="34.200000000000003" x14ac:dyDescent="0.25">
      <c r="A23" s="3">
        <v>270890</v>
      </c>
      <c r="B23" s="4" t="s">
        <v>258</v>
      </c>
      <c r="C23" s="5" t="s">
        <v>113</v>
      </c>
      <c r="D23" s="15">
        <v>1</v>
      </c>
      <c r="E23" s="16">
        <v>12106.33</v>
      </c>
      <c r="F23" s="10">
        <v>12106.33</v>
      </c>
      <c r="G23" s="9">
        <v>1.0242</v>
      </c>
    </row>
    <row r="24" spans="1:7" ht="45.6" x14ac:dyDescent="0.25">
      <c r="A24" s="4" t="s">
        <v>259</v>
      </c>
      <c r="B24" s="4" t="s">
        <v>260</v>
      </c>
      <c r="C24" s="5" t="s">
        <v>17</v>
      </c>
      <c r="D24" s="15">
        <v>7.56</v>
      </c>
      <c r="E24" s="14">
        <v>1462.51</v>
      </c>
      <c r="F24" s="10">
        <v>11056.57</v>
      </c>
      <c r="G24" s="9">
        <v>0.93540000000000001</v>
      </c>
    </row>
    <row r="25" spans="1:7" ht="22.8" x14ac:dyDescent="0.25">
      <c r="A25" s="3">
        <v>180343</v>
      </c>
      <c r="B25" s="4" t="s">
        <v>82</v>
      </c>
      <c r="C25" s="5" t="s">
        <v>24</v>
      </c>
      <c r="D25" s="13">
        <v>88.02</v>
      </c>
      <c r="E25" s="12">
        <v>125.48</v>
      </c>
      <c r="F25" s="10">
        <v>11044.74</v>
      </c>
      <c r="G25" s="9">
        <v>0.93440000000000001</v>
      </c>
    </row>
    <row r="26" spans="1:7" x14ac:dyDescent="0.25">
      <c r="A26" s="3">
        <v>70586</v>
      </c>
      <c r="B26" s="4" t="s">
        <v>261</v>
      </c>
      <c r="C26" s="5" t="s">
        <v>129</v>
      </c>
      <c r="D26" s="11">
        <v>325</v>
      </c>
      <c r="E26" s="7">
        <v>33.950000000000003</v>
      </c>
      <c r="F26" s="10">
        <v>11033.75</v>
      </c>
      <c r="G26" s="9">
        <v>0.93340000000000001</v>
      </c>
    </row>
    <row r="27" spans="1:7" ht="22.8" x14ac:dyDescent="0.25">
      <c r="A27" s="3">
        <v>200499</v>
      </c>
      <c r="B27" s="4" t="s">
        <v>49</v>
      </c>
      <c r="C27" s="5" t="s">
        <v>17</v>
      </c>
      <c r="D27" s="11">
        <v>291.74</v>
      </c>
      <c r="E27" s="7">
        <v>37.630000000000003</v>
      </c>
      <c r="F27" s="10">
        <v>10978.17</v>
      </c>
      <c r="G27" s="9">
        <v>0.92869999999999997</v>
      </c>
    </row>
    <row r="28" spans="1:7" ht="34.200000000000003" x14ac:dyDescent="0.25">
      <c r="A28" s="3">
        <v>221120</v>
      </c>
      <c r="B28" s="4" t="s">
        <v>262</v>
      </c>
      <c r="C28" s="5" t="s">
        <v>17</v>
      </c>
      <c r="D28" s="13">
        <v>33.313000000000002</v>
      </c>
      <c r="E28" s="12">
        <v>290.32</v>
      </c>
      <c r="F28" s="17">
        <v>9671.43</v>
      </c>
      <c r="G28" s="9">
        <v>0.81820000000000004</v>
      </c>
    </row>
    <row r="29" spans="1:7" ht="22.8" x14ac:dyDescent="0.25">
      <c r="A29" s="3">
        <v>60203</v>
      </c>
      <c r="B29" s="4" t="s">
        <v>263</v>
      </c>
      <c r="C29" s="5" t="s">
        <v>17</v>
      </c>
      <c r="D29" s="13">
        <v>79</v>
      </c>
      <c r="E29" s="12">
        <v>122.34</v>
      </c>
      <c r="F29" s="17">
        <v>9664.86</v>
      </c>
      <c r="G29" s="9">
        <v>0.81759999999999999</v>
      </c>
    </row>
    <row r="30" spans="1:7" x14ac:dyDescent="0.25">
      <c r="A30" s="4" t="s">
        <v>264</v>
      </c>
      <c r="B30" s="4" t="s">
        <v>265</v>
      </c>
      <c r="C30" s="5" t="s">
        <v>17</v>
      </c>
      <c r="D30" s="11">
        <v>143.37</v>
      </c>
      <c r="E30" s="7">
        <v>64.62</v>
      </c>
      <c r="F30" s="17">
        <v>9264.56</v>
      </c>
      <c r="G30" s="9">
        <v>0.78369999999999995</v>
      </c>
    </row>
    <row r="31" spans="1:7" ht="22.8" x14ac:dyDescent="0.25">
      <c r="A31" s="3">
        <v>261502</v>
      </c>
      <c r="B31" s="4" t="s">
        <v>106</v>
      </c>
      <c r="C31" s="5" t="s">
        <v>17</v>
      </c>
      <c r="D31" s="11">
        <v>362.58</v>
      </c>
      <c r="E31" s="7">
        <v>25.52</v>
      </c>
      <c r="F31" s="17">
        <v>9253.0400000000009</v>
      </c>
      <c r="G31" s="9">
        <v>0.78280000000000005</v>
      </c>
    </row>
    <row r="32" spans="1:7" ht="34.200000000000003" x14ac:dyDescent="0.25">
      <c r="A32" s="3">
        <v>180340</v>
      </c>
      <c r="B32" s="4" t="s">
        <v>37</v>
      </c>
      <c r="C32" s="5" t="s">
        <v>17</v>
      </c>
      <c r="D32" s="13">
        <v>19.760000000000002</v>
      </c>
      <c r="E32" s="12">
        <v>462.58</v>
      </c>
      <c r="F32" s="17">
        <v>9140.58</v>
      </c>
      <c r="G32" s="9">
        <v>0.77329999999999999</v>
      </c>
    </row>
    <row r="33" spans="1:7" ht="22.8" x14ac:dyDescent="0.25">
      <c r="A33" s="4" t="s">
        <v>266</v>
      </c>
      <c r="B33" s="4" t="s">
        <v>267</v>
      </c>
      <c r="C33" s="5" t="s">
        <v>113</v>
      </c>
      <c r="D33" s="15">
        <v>1</v>
      </c>
      <c r="E33" s="14">
        <v>8948.9699999999993</v>
      </c>
      <c r="F33" s="17">
        <v>8948.9699999999993</v>
      </c>
      <c r="G33" s="9">
        <v>0.75700000000000001</v>
      </c>
    </row>
    <row r="34" spans="1:7" ht="22.8" x14ac:dyDescent="0.25">
      <c r="A34" s="3">
        <v>71215</v>
      </c>
      <c r="B34" s="4" t="s">
        <v>268</v>
      </c>
      <c r="C34" s="5" t="s">
        <v>129</v>
      </c>
      <c r="D34" s="13">
        <v>90</v>
      </c>
      <c r="E34" s="7">
        <v>96.16</v>
      </c>
      <c r="F34" s="17">
        <v>8654.4</v>
      </c>
      <c r="G34" s="9">
        <v>0.73209999999999997</v>
      </c>
    </row>
    <row r="35" spans="1:7" ht="22.8" x14ac:dyDescent="0.25">
      <c r="A35" s="3">
        <v>51030</v>
      </c>
      <c r="B35" s="4" t="s">
        <v>50</v>
      </c>
      <c r="C35" s="5" t="s">
        <v>36</v>
      </c>
      <c r="D35" s="13">
        <v>12.86</v>
      </c>
      <c r="E35" s="12">
        <v>653.16</v>
      </c>
      <c r="F35" s="17">
        <v>8399.6299999999992</v>
      </c>
      <c r="G35" s="9">
        <v>0.71060000000000001</v>
      </c>
    </row>
    <row r="36" spans="1:7" ht="22.8" x14ac:dyDescent="0.25">
      <c r="A36" s="3">
        <v>270603</v>
      </c>
      <c r="B36" s="4" t="s">
        <v>269</v>
      </c>
      <c r="C36" s="5" t="s">
        <v>17</v>
      </c>
      <c r="D36" s="11">
        <v>216.24600000000001</v>
      </c>
      <c r="E36" s="7">
        <v>38.770000000000003</v>
      </c>
      <c r="F36" s="17">
        <v>8383.85</v>
      </c>
      <c r="G36" s="9">
        <v>0.70920000000000005</v>
      </c>
    </row>
    <row r="37" spans="1:7" x14ac:dyDescent="0.25">
      <c r="A37" s="3">
        <v>70563</v>
      </c>
      <c r="B37" s="4" t="s">
        <v>270</v>
      </c>
      <c r="C37" s="5" t="s">
        <v>24</v>
      </c>
      <c r="D37" s="6">
        <v>1314</v>
      </c>
      <c r="E37" s="18">
        <v>6.14</v>
      </c>
      <c r="F37" s="17">
        <v>8067.96</v>
      </c>
      <c r="G37" s="9">
        <v>0.6825</v>
      </c>
    </row>
    <row r="38" spans="1:7" x14ac:dyDescent="0.25">
      <c r="A38" s="3">
        <v>271608</v>
      </c>
      <c r="B38" s="4" t="s">
        <v>271</v>
      </c>
      <c r="C38" s="5" t="s">
        <v>17</v>
      </c>
      <c r="D38" s="13">
        <v>12.43</v>
      </c>
      <c r="E38" s="12">
        <v>643.1</v>
      </c>
      <c r="F38" s="17">
        <v>7993.73</v>
      </c>
      <c r="G38" s="9">
        <v>0.67620000000000002</v>
      </c>
    </row>
    <row r="39" spans="1:7" ht="22.8" x14ac:dyDescent="0.25">
      <c r="A39" s="4" t="s">
        <v>272</v>
      </c>
      <c r="B39" s="4" t="s">
        <v>273</v>
      </c>
      <c r="C39" s="5" t="s">
        <v>17</v>
      </c>
      <c r="D39" s="13">
        <v>15.675000000000001</v>
      </c>
      <c r="E39" s="12">
        <v>508.85</v>
      </c>
      <c r="F39" s="17">
        <v>7976.22</v>
      </c>
      <c r="G39" s="9">
        <v>0.67469999999999997</v>
      </c>
    </row>
    <row r="40" spans="1:7" x14ac:dyDescent="0.25">
      <c r="A40" s="3">
        <v>220060</v>
      </c>
      <c r="B40" s="4" t="s">
        <v>274</v>
      </c>
      <c r="C40" s="5" t="s">
        <v>17</v>
      </c>
      <c r="D40" s="11">
        <v>119.61</v>
      </c>
      <c r="E40" s="7">
        <v>65.03</v>
      </c>
      <c r="F40" s="17">
        <v>7778.23</v>
      </c>
      <c r="G40" s="9">
        <v>0.65800000000000003</v>
      </c>
    </row>
    <row r="41" spans="1:7" x14ac:dyDescent="0.25">
      <c r="A41" s="3">
        <v>60305</v>
      </c>
      <c r="B41" s="4" t="s">
        <v>30</v>
      </c>
      <c r="C41" s="5" t="s">
        <v>31</v>
      </c>
      <c r="D41" s="11">
        <v>528.29999999999995</v>
      </c>
      <c r="E41" s="7">
        <v>13.88</v>
      </c>
      <c r="F41" s="17">
        <v>7332.8</v>
      </c>
      <c r="G41" s="9">
        <v>0.62029999999999996</v>
      </c>
    </row>
    <row r="42" spans="1:7" x14ac:dyDescent="0.25">
      <c r="A42" s="4" t="s">
        <v>275</v>
      </c>
      <c r="B42" s="4" t="s">
        <v>276</v>
      </c>
      <c r="C42" s="5" t="s">
        <v>17</v>
      </c>
      <c r="D42" s="13">
        <v>91.2</v>
      </c>
      <c r="E42" s="7">
        <v>78.61</v>
      </c>
      <c r="F42" s="17">
        <v>7169.23</v>
      </c>
      <c r="G42" s="9">
        <v>0.60650000000000004</v>
      </c>
    </row>
    <row r="43" spans="1:7" x14ac:dyDescent="0.25">
      <c r="A43" s="3">
        <v>200201</v>
      </c>
      <c r="B43" s="4" t="s">
        <v>277</v>
      </c>
      <c r="C43" s="5" t="s">
        <v>17</v>
      </c>
      <c r="D43" s="11">
        <v>234.02099999999999</v>
      </c>
      <c r="E43" s="7">
        <v>30.36</v>
      </c>
      <c r="F43" s="17">
        <v>7104.87</v>
      </c>
      <c r="G43" s="9">
        <v>0.60099999999999998</v>
      </c>
    </row>
    <row r="44" spans="1:7" x14ac:dyDescent="0.25">
      <c r="A44" s="4" t="s">
        <v>278</v>
      </c>
      <c r="B44" s="4" t="s">
        <v>279</v>
      </c>
      <c r="C44" s="5" t="s">
        <v>39</v>
      </c>
      <c r="D44" s="13">
        <v>16</v>
      </c>
      <c r="E44" s="12">
        <v>436.78</v>
      </c>
      <c r="F44" s="17">
        <v>6988.48</v>
      </c>
      <c r="G44" s="9">
        <v>0.59119999999999995</v>
      </c>
    </row>
    <row r="45" spans="1:7" ht="22.8" x14ac:dyDescent="0.25">
      <c r="A45" s="3">
        <v>71214</v>
      </c>
      <c r="B45" s="4" t="s">
        <v>280</v>
      </c>
      <c r="C45" s="5" t="s">
        <v>129</v>
      </c>
      <c r="D45" s="13">
        <v>75</v>
      </c>
      <c r="E45" s="7">
        <v>91</v>
      </c>
      <c r="F45" s="17">
        <v>6825</v>
      </c>
      <c r="G45" s="9">
        <v>0.57740000000000002</v>
      </c>
    </row>
    <row r="46" spans="1:7" ht="22.8" x14ac:dyDescent="0.25">
      <c r="A46" s="3">
        <v>261703</v>
      </c>
      <c r="B46" s="4" t="s">
        <v>96</v>
      </c>
      <c r="C46" s="5" t="s">
        <v>17</v>
      </c>
      <c r="D46" s="11">
        <v>400.48</v>
      </c>
      <c r="E46" s="7">
        <v>16.850000000000001</v>
      </c>
      <c r="F46" s="17">
        <v>6748.08</v>
      </c>
      <c r="G46" s="9">
        <v>0.57079999999999997</v>
      </c>
    </row>
    <row r="47" spans="1:7" ht="22.8" x14ac:dyDescent="0.25">
      <c r="A47" s="4" t="s">
        <v>281</v>
      </c>
      <c r="B47" s="4" t="s">
        <v>282</v>
      </c>
      <c r="C47" s="5" t="s">
        <v>39</v>
      </c>
      <c r="D47" s="15">
        <v>8</v>
      </c>
      <c r="E47" s="12">
        <v>799.39</v>
      </c>
      <c r="F47" s="17">
        <v>6395.12</v>
      </c>
      <c r="G47" s="9">
        <v>0.54100000000000004</v>
      </c>
    </row>
    <row r="48" spans="1:7" ht="22.8" x14ac:dyDescent="0.25">
      <c r="A48" s="3">
        <v>220101</v>
      </c>
      <c r="B48" s="4" t="s">
        <v>283</v>
      </c>
      <c r="C48" s="5" t="s">
        <v>17</v>
      </c>
      <c r="D48" s="11">
        <v>125.52</v>
      </c>
      <c r="E48" s="7">
        <v>48.22</v>
      </c>
      <c r="F48" s="17">
        <v>6052.57</v>
      </c>
      <c r="G48" s="9">
        <v>0.51200000000000001</v>
      </c>
    </row>
    <row r="49" spans="1:7" ht="34.200000000000003" x14ac:dyDescent="0.25">
      <c r="A49" s="3">
        <v>20100</v>
      </c>
      <c r="B49" s="4" t="s">
        <v>284</v>
      </c>
      <c r="C49" s="5" t="s">
        <v>17</v>
      </c>
      <c r="D49" s="6">
        <v>1222.3800000000001</v>
      </c>
      <c r="E49" s="18">
        <v>4.95</v>
      </c>
      <c r="F49" s="17">
        <v>6050.78</v>
      </c>
      <c r="G49" s="9">
        <v>0.51190000000000002</v>
      </c>
    </row>
    <row r="50" spans="1:7" ht="22.8" x14ac:dyDescent="0.25">
      <c r="A50" s="3">
        <v>80517</v>
      </c>
      <c r="B50" s="4" t="s">
        <v>285</v>
      </c>
      <c r="C50" s="5" t="s">
        <v>34</v>
      </c>
      <c r="D50" s="13">
        <v>12</v>
      </c>
      <c r="E50" s="12">
        <v>492.71</v>
      </c>
      <c r="F50" s="17">
        <v>5912.52</v>
      </c>
      <c r="G50" s="9">
        <v>0.50019999999999998</v>
      </c>
    </row>
    <row r="51" spans="1:7" ht="34.200000000000003" x14ac:dyDescent="0.25">
      <c r="A51" s="3">
        <v>20103</v>
      </c>
      <c r="B51" s="4" t="s">
        <v>286</v>
      </c>
      <c r="C51" s="5" t="s">
        <v>17</v>
      </c>
      <c r="D51" s="11">
        <v>242.75</v>
      </c>
      <c r="E51" s="7">
        <v>22.93</v>
      </c>
      <c r="F51" s="17">
        <v>5566.25</v>
      </c>
      <c r="G51" s="9">
        <v>0.47089999999999999</v>
      </c>
    </row>
    <row r="52" spans="1:7" x14ac:dyDescent="0.25">
      <c r="A52" s="3">
        <v>60104</v>
      </c>
      <c r="B52" s="4" t="s">
        <v>287</v>
      </c>
      <c r="C52" s="5" t="s">
        <v>288</v>
      </c>
      <c r="D52" s="11">
        <v>120</v>
      </c>
      <c r="E52" s="7">
        <v>45.48</v>
      </c>
      <c r="F52" s="17">
        <v>5457.6</v>
      </c>
      <c r="G52" s="9">
        <v>0.4617</v>
      </c>
    </row>
    <row r="53" spans="1:7" ht="22.8" x14ac:dyDescent="0.25">
      <c r="A53" s="3">
        <v>120902</v>
      </c>
      <c r="B53" s="4" t="s">
        <v>289</v>
      </c>
      <c r="C53" s="5" t="s">
        <v>17</v>
      </c>
      <c r="D53" s="11">
        <v>119.011</v>
      </c>
      <c r="E53" s="7">
        <v>45.25</v>
      </c>
      <c r="F53" s="17">
        <v>5385.24</v>
      </c>
      <c r="G53" s="9">
        <v>0.45550000000000002</v>
      </c>
    </row>
    <row r="54" spans="1:7" x14ac:dyDescent="0.25">
      <c r="A54" s="3">
        <v>261304</v>
      </c>
      <c r="B54" s="4" t="s">
        <v>290</v>
      </c>
      <c r="C54" s="5" t="s">
        <v>17</v>
      </c>
      <c r="D54" s="11">
        <v>222.99799999999999</v>
      </c>
      <c r="E54" s="7">
        <v>23.57</v>
      </c>
      <c r="F54" s="17">
        <v>5256.06</v>
      </c>
      <c r="G54" s="9">
        <v>0.4446</v>
      </c>
    </row>
    <row r="55" spans="1:7" ht="22.8" x14ac:dyDescent="0.25">
      <c r="A55" s="3">
        <v>60010</v>
      </c>
      <c r="B55" s="4" t="s">
        <v>291</v>
      </c>
      <c r="C55" s="5" t="s">
        <v>36</v>
      </c>
      <c r="D55" s="15">
        <v>1.5089999999999999</v>
      </c>
      <c r="E55" s="14">
        <v>3348.79</v>
      </c>
      <c r="F55" s="17">
        <v>5053.32</v>
      </c>
      <c r="G55" s="9">
        <v>0.42749999999999999</v>
      </c>
    </row>
    <row r="56" spans="1:7" x14ac:dyDescent="0.25">
      <c r="A56" s="3">
        <v>80601</v>
      </c>
      <c r="B56" s="4" t="s">
        <v>292</v>
      </c>
      <c r="C56" s="5" t="s">
        <v>34</v>
      </c>
      <c r="D56" s="15">
        <v>9</v>
      </c>
      <c r="E56" s="12">
        <v>550.99</v>
      </c>
      <c r="F56" s="17">
        <v>4958.91</v>
      </c>
      <c r="G56" s="9">
        <v>0.41949999999999998</v>
      </c>
    </row>
    <row r="57" spans="1:7" x14ac:dyDescent="0.25">
      <c r="A57" s="3">
        <v>80502</v>
      </c>
      <c r="B57" s="4" t="s">
        <v>293</v>
      </c>
      <c r="C57" s="5" t="s">
        <v>34</v>
      </c>
      <c r="D57" s="13">
        <v>12</v>
      </c>
      <c r="E57" s="12">
        <v>412.34</v>
      </c>
      <c r="F57" s="17">
        <v>4948.08</v>
      </c>
      <c r="G57" s="9">
        <v>0.41860000000000003</v>
      </c>
    </row>
    <row r="58" spans="1:7" x14ac:dyDescent="0.25">
      <c r="A58" s="4" t="s">
        <v>294</v>
      </c>
      <c r="B58" s="4" t="s">
        <v>295</v>
      </c>
      <c r="C58" s="5" t="s">
        <v>17</v>
      </c>
      <c r="D58" s="13">
        <v>11.12</v>
      </c>
      <c r="E58" s="12">
        <v>444.57</v>
      </c>
      <c r="F58" s="17">
        <v>4943.6099999999997</v>
      </c>
      <c r="G58" s="9">
        <v>0.41820000000000002</v>
      </c>
    </row>
    <row r="59" spans="1:7" x14ac:dyDescent="0.25">
      <c r="A59" s="3">
        <v>80560</v>
      </c>
      <c r="B59" s="4" t="s">
        <v>296</v>
      </c>
      <c r="C59" s="5" t="s">
        <v>34</v>
      </c>
      <c r="D59" s="13">
        <v>20</v>
      </c>
      <c r="E59" s="12">
        <v>247.08</v>
      </c>
      <c r="F59" s="17">
        <v>4941.6000000000004</v>
      </c>
      <c r="G59" s="9">
        <v>0.41799999999999998</v>
      </c>
    </row>
    <row r="60" spans="1:7" ht="22.8" x14ac:dyDescent="0.25">
      <c r="A60" s="3">
        <v>20121</v>
      </c>
      <c r="B60" s="4" t="s">
        <v>297</v>
      </c>
      <c r="C60" s="5" t="s">
        <v>36</v>
      </c>
      <c r="D60" s="13">
        <v>21.527999999999999</v>
      </c>
      <c r="E60" s="12">
        <v>229.45</v>
      </c>
      <c r="F60" s="17">
        <v>4939.59</v>
      </c>
      <c r="G60" s="9">
        <v>0.4178</v>
      </c>
    </row>
    <row r="61" spans="1:7" ht="57" x14ac:dyDescent="0.25">
      <c r="A61" s="4" t="s">
        <v>298</v>
      </c>
      <c r="B61" s="4" t="s">
        <v>299</v>
      </c>
      <c r="C61" s="5" t="s">
        <v>113</v>
      </c>
      <c r="D61" s="15">
        <v>1</v>
      </c>
      <c r="E61" s="14">
        <v>4756.28</v>
      </c>
      <c r="F61" s="17">
        <v>4756.28</v>
      </c>
      <c r="G61" s="9">
        <v>0.40229999999999999</v>
      </c>
    </row>
    <row r="62" spans="1:7" x14ac:dyDescent="0.25">
      <c r="A62" s="3">
        <v>190105</v>
      </c>
      <c r="B62" s="4" t="s">
        <v>300</v>
      </c>
      <c r="C62" s="5" t="s">
        <v>17</v>
      </c>
      <c r="D62" s="13">
        <v>20.344999999999999</v>
      </c>
      <c r="E62" s="12">
        <v>231.31</v>
      </c>
      <c r="F62" s="17">
        <v>4706</v>
      </c>
      <c r="G62" s="9">
        <v>0.39810000000000001</v>
      </c>
    </row>
    <row r="63" spans="1:7" ht="22.8" x14ac:dyDescent="0.25">
      <c r="A63" s="3">
        <v>160911</v>
      </c>
      <c r="B63" s="4" t="s">
        <v>301</v>
      </c>
      <c r="C63" s="5" t="s">
        <v>17</v>
      </c>
      <c r="D63" s="13">
        <v>38.880000000000003</v>
      </c>
      <c r="E63" s="12">
        <v>120.86</v>
      </c>
      <c r="F63" s="17">
        <v>4699.03</v>
      </c>
      <c r="G63" s="9">
        <v>0.39750000000000002</v>
      </c>
    </row>
    <row r="64" spans="1:7" ht="22.8" x14ac:dyDescent="0.25">
      <c r="A64" s="4" t="s">
        <v>302</v>
      </c>
      <c r="B64" s="4" t="s">
        <v>303</v>
      </c>
      <c r="C64" s="5" t="s">
        <v>24</v>
      </c>
      <c r="D64" s="13">
        <v>49.4</v>
      </c>
      <c r="E64" s="7">
        <v>93</v>
      </c>
      <c r="F64" s="17">
        <v>4594.2</v>
      </c>
      <c r="G64" s="9">
        <v>0.3886</v>
      </c>
    </row>
    <row r="65" spans="1:7" ht="34.200000000000003" x14ac:dyDescent="0.25">
      <c r="A65" s="4" t="s">
        <v>304</v>
      </c>
      <c r="B65" s="4" t="s">
        <v>305</v>
      </c>
      <c r="C65" s="5" t="s">
        <v>39</v>
      </c>
      <c r="D65" s="15">
        <v>3</v>
      </c>
      <c r="E65" s="14">
        <v>1451.18</v>
      </c>
      <c r="F65" s="17">
        <v>4353.54</v>
      </c>
      <c r="G65" s="9">
        <v>0.36830000000000002</v>
      </c>
    </row>
    <row r="66" spans="1:7" ht="34.200000000000003" x14ac:dyDescent="0.25">
      <c r="A66" s="3">
        <v>80572</v>
      </c>
      <c r="B66" s="4" t="s">
        <v>306</v>
      </c>
      <c r="C66" s="5" t="s">
        <v>39</v>
      </c>
      <c r="D66" s="13">
        <v>20</v>
      </c>
      <c r="E66" s="12">
        <v>216.79</v>
      </c>
      <c r="F66" s="17">
        <v>4335.8</v>
      </c>
      <c r="G66" s="9">
        <v>0.36680000000000001</v>
      </c>
    </row>
    <row r="67" spans="1:7" ht="22.8" x14ac:dyDescent="0.25">
      <c r="A67" s="3">
        <v>80503</v>
      </c>
      <c r="B67" s="4" t="s">
        <v>307</v>
      </c>
      <c r="C67" s="5" t="s">
        <v>39</v>
      </c>
      <c r="D67" s="15">
        <v>4</v>
      </c>
      <c r="E67" s="14">
        <v>1063.48</v>
      </c>
      <c r="F67" s="17">
        <v>4253.92</v>
      </c>
      <c r="G67" s="9">
        <v>0.35980000000000001</v>
      </c>
    </row>
    <row r="68" spans="1:7" ht="34.200000000000003" x14ac:dyDescent="0.25">
      <c r="A68" s="4" t="s">
        <v>308</v>
      </c>
      <c r="B68" s="4" t="s">
        <v>309</v>
      </c>
      <c r="C68" s="5" t="s">
        <v>17</v>
      </c>
      <c r="D68" s="13">
        <v>32.49</v>
      </c>
      <c r="E68" s="12">
        <v>129.05000000000001</v>
      </c>
      <c r="F68" s="17">
        <v>4192.83</v>
      </c>
      <c r="G68" s="9">
        <v>0.35470000000000002</v>
      </c>
    </row>
    <row r="69" spans="1:7" ht="22.8" x14ac:dyDescent="0.25">
      <c r="A69" s="3">
        <v>81825</v>
      </c>
      <c r="B69" s="4" t="s">
        <v>310</v>
      </c>
      <c r="C69" s="5" t="s">
        <v>34</v>
      </c>
      <c r="D69" s="15">
        <v>7</v>
      </c>
      <c r="E69" s="12">
        <v>591.96</v>
      </c>
      <c r="F69" s="17">
        <v>4143.72</v>
      </c>
      <c r="G69" s="9">
        <v>0.35049999999999998</v>
      </c>
    </row>
    <row r="70" spans="1:7" ht="22.8" x14ac:dyDescent="0.25">
      <c r="A70" s="3">
        <v>82303</v>
      </c>
      <c r="B70" s="4" t="s">
        <v>217</v>
      </c>
      <c r="C70" s="5" t="s">
        <v>24</v>
      </c>
      <c r="D70" s="11">
        <v>100</v>
      </c>
      <c r="E70" s="7">
        <v>41.39</v>
      </c>
      <c r="F70" s="17">
        <v>4139</v>
      </c>
      <c r="G70" s="9">
        <v>0.35010000000000002</v>
      </c>
    </row>
    <row r="71" spans="1:7" ht="34.200000000000003" x14ac:dyDescent="0.25">
      <c r="A71" s="3">
        <v>271303</v>
      </c>
      <c r="B71" s="4" t="s">
        <v>87</v>
      </c>
      <c r="C71" s="5" t="s">
        <v>24</v>
      </c>
      <c r="D71" s="13">
        <v>10.82</v>
      </c>
      <c r="E71" s="12">
        <v>374.52</v>
      </c>
      <c r="F71" s="17">
        <v>4052.3</v>
      </c>
      <c r="G71" s="9">
        <v>0.34279999999999999</v>
      </c>
    </row>
    <row r="72" spans="1:7" x14ac:dyDescent="0.25">
      <c r="A72" s="3">
        <v>200101</v>
      </c>
      <c r="B72" s="4" t="s">
        <v>101</v>
      </c>
      <c r="C72" s="5" t="s">
        <v>17</v>
      </c>
      <c r="D72" s="11">
        <v>525.76</v>
      </c>
      <c r="E72" s="18">
        <v>7.56</v>
      </c>
      <c r="F72" s="17">
        <v>3974.74</v>
      </c>
      <c r="G72" s="9">
        <v>0.3362</v>
      </c>
    </row>
    <row r="73" spans="1:7" ht="22.8" x14ac:dyDescent="0.25">
      <c r="A73" s="3">
        <v>160601</v>
      </c>
      <c r="B73" s="4" t="s">
        <v>311</v>
      </c>
      <c r="C73" s="5" t="s">
        <v>24</v>
      </c>
      <c r="D73" s="13">
        <v>49.5</v>
      </c>
      <c r="E73" s="7">
        <v>79.790000000000006</v>
      </c>
      <c r="F73" s="17">
        <v>3949.6</v>
      </c>
      <c r="G73" s="9">
        <v>0.33410000000000001</v>
      </c>
    </row>
    <row r="74" spans="1:7" x14ac:dyDescent="0.25">
      <c r="A74" s="3">
        <v>261000</v>
      </c>
      <c r="B74" s="4" t="s">
        <v>312</v>
      </c>
      <c r="C74" s="5" t="s">
        <v>17</v>
      </c>
      <c r="D74" s="11">
        <v>222.99799999999999</v>
      </c>
      <c r="E74" s="7">
        <v>17.32</v>
      </c>
      <c r="F74" s="17">
        <v>3862.32</v>
      </c>
      <c r="G74" s="9">
        <v>0.32669999999999999</v>
      </c>
    </row>
    <row r="75" spans="1:7" ht="22.8" x14ac:dyDescent="0.25">
      <c r="A75" s="3">
        <v>80526</v>
      </c>
      <c r="B75" s="4" t="s">
        <v>313</v>
      </c>
      <c r="C75" s="5" t="s">
        <v>34</v>
      </c>
      <c r="D75" s="13">
        <v>16</v>
      </c>
      <c r="E75" s="12">
        <v>229.04</v>
      </c>
      <c r="F75" s="17">
        <v>3664.64</v>
      </c>
      <c r="G75" s="9">
        <v>0.31</v>
      </c>
    </row>
    <row r="76" spans="1:7" ht="22.8" x14ac:dyDescent="0.25">
      <c r="A76" s="3">
        <v>71381</v>
      </c>
      <c r="B76" s="4" t="s">
        <v>314</v>
      </c>
      <c r="C76" s="5" t="s">
        <v>34</v>
      </c>
      <c r="D76" s="13">
        <v>18</v>
      </c>
      <c r="E76" s="12">
        <v>202.36</v>
      </c>
      <c r="F76" s="17">
        <v>3642.48</v>
      </c>
      <c r="G76" s="9">
        <v>0.30809999999999998</v>
      </c>
    </row>
    <row r="77" spans="1:7" x14ac:dyDescent="0.25">
      <c r="A77" s="3">
        <v>260601</v>
      </c>
      <c r="B77" s="4" t="s">
        <v>99</v>
      </c>
      <c r="C77" s="5" t="s">
        <v>17</v>
      </c>
      <c r="D77" s="11">
        <v>201.64</v>
      </c>
      <c r="E77" s="7">
        <v>17.68</v>
      </c>
      <c r="F77" s="17">
        <v>3564.99</v>
      </c>
      <c r="G77" s="9">
        <v>0.30159999999999998</v>
      </c>
    </row>
    <row r="78" spans="1:7" ht="22.8" x14ac:dyDescent="0.25">
      <c r="A78" s="3">
        <v>160602</v>
      </c>
      <c r="B78" s="4" t="s">
        <v>315</v>
      </c>
      <c r="C78" s="5" t="s">
        <v>24</v>
      </c>
      <c r="D78" s="13">
        <v>71.5</v>
      </c>
      <c r="E78" s="7">
        <v>49.56</v>
      </c>
      <c r="F78" s="17">
        <v>3543.54</v>
      </c>
      <c r="G78" s="9">
        <v>0.29970000000000002</v>
      </c>
    </row>
    <row r="79" spans="1:7" x14ac:dyDescent="0.25">
      <c r="A79" s="3">
        <v>60191</v>
      </c>
      <c r="B79" s="4" t="s">
        <v>316</v>
      </c>
      <c r="C79" s="5" t="s">
        <v>17</v>
      </c>
      <c r="D79" s="13">
        <v>77.094999999999999</v>
      </c>
      <c r="E79" s="7">
        <v>45.23</v>
      </c>
      <c r="F79" s="17">
        <v>3487</v>
      </c>
      <c r="G79" s="9">
        <v>0.29499999999999998</v>
      </c>
    </row>
    <row r="80" spans="1:7" ht="22.8" x14ac:dyDescent="0.25">
      <c r="A80" s="3">
        <v>82302</v>
      </c>
      <c r="B80" s="4" t="s">
        <v>204</v>
      </c>
      <c r="C80" s="5" t="s">
        <v>24</v>
      </c>
      <c r="D80" s="11">
        <v>120</v>
      </c>
      <c r="E80" s="7">
        <v>28.81</v>
      </c>
      <c r="F80" s="17">
        <v>3457.2</v>
      </c>
      <c r="G80" s="9">
        <v>0.29239999999999999</v>
      </c>
    </row>
    <row r="81" spans="1:7" ht="34.200000000000003" x14ac:dyDescent="0.25">
      <c r="A81" s="3">
        <v>80621</v>
      </c>
      <c r="B81" s="4" t="s">
        <v>317</v>
      </c>
      <c r="C81" s="5" t="s">
        <v>34</v>
      </c>
      <c r="D81" s="15">
        <v>9</v>
      </c>
      <c r="E81" s="12">
        <v>379.37</v>
      </c>
      <c r="F81" s="17">
        <v>3414.33</v>
      </c>
      <c r="G81" s="9">
        <v>0.2888</v>
      </c>
    </row>
    <row r="82" spans="1:7" ht="22.8" x14ac:dyDescent="0.25">
      <c r="A82" s="4" t="s">
        <v>318</v>
      </c>
      <c r="B82" s="4" t="s">
        <v>319</v>
      </c>
      <c r="C82" s="5" t="s">
        <v>24</v>
      </c>
      <c r="D82" s="11">
        <v>147.59</v>
      </c>
      <c r="E82" s="7">
        <v>22.33</v>
      </c>
      <c r="F82" s="17">
        <v>3295.68</v>
      </c>
      <c r="G82" s="9">
        <v>0.27879999999999999</v>
      </c>
    </row>
    <row r="83" spans="1:7" x14ac:dyDescent="0.25">
      <c r="A83" s="3">
        <v>100320</v>
      </c>
      <c r="B83" s="4" t="s">
        <v>320</v>
      </c>
      <c r="C83" s="5" t="s">
        <v>17</v>
      </c>
      <c r="D83" s="15">
        <v>5.625</v>
      </c>
      <c r="E83" s="12">
        <v>581.35</v>
      </c>
      <c r="F83" s="17">
        <v>3270.09</v>
      </c>
      <c r="G83" s="9">
        <v>0.27660000000000001</v>
      </c>
    </row>
    <row r="84" spans="1:7" ht="22.8" x14ac:dyDescent="0.25">
      <c r="A84" s="4" t="s">
        <v>321</v>
      </c>
      <c r="B84" s="4" t="s">
        <v>322</v>
      </c>
      <c r="C84" s="5" t="s">
        <v>39</v>
      </c>
      <c r="D84" s="13">
        <v>23</v>
      </c>
      <c r="E84" s="12">
        <v>136.66999999999999</v>
      </c>
      <c r="F84" s="17">
        <v>3143.41</v>
      </c>
      <c r="G84" s="9">
        <v>0.26590000000000003</v>
      </c>
    </row>
    <row r="85" spans="1:7" x14ac:dyDescent="0.25">
      <c r="A85" s="4" t="s">
        <v>323</v>
      </c>
      <c r="B85" s="4" t="s">
        <v>324</v>
      </c>
      <c r="C85" s="5" t="s">
        <v>17</v>
      </c>
      <c r="D85" s="11">
        <v>534.35</v>
      </c>
      <c r="E85" s="18">
        <v>5.74</v>
      </c>
      <c r="F85" s="17">
        <v>3067.16</v>
      </c>
      <c r="G85" s="9">
        <v>0.25940000000000002</v>
      </c>
    </row>
    <row r="86" spans="1:7" x14ac:dyDescent="0.25">
      <c r="A86" s="3">
        <v>60303</v>
      </c>
      <c r="B86" s="4" t="s">
        <v>53</v>
      </c>
      <c r="C86" s="5" t="s">
        <v>31</v>
      </c>
      <c r="D86" s="11">
        <v>216.42</v>
      </c>
      <c r="E86" s="7">
        <v>13.94</v>
      </c>
      <c r="F86" s="17">
        <v>3016.89</v>
      </c>
      <c r="G86" s="9">
        <v>0.25519999999999998</v>
      </c>
    </row>
    <row r="87" spans="1:7" ht="34.200000000000003" x14ac:dyDescent="0.25">
      <c r="A87" s="4" t="s">
        <v>123</v>
      </c>
      <c r="B87" s="4" t="s">
        <v>124</v>
      </c>
      <c r="C87" s="5" t="s">
        <v>36</v>
      </c>
      <c r="D87" s="15">
        <v>4.74</v>
      </c>
      <c r="E87" s="12">
        <v>628.16</v>
      </c>
      <c r="F87" s="17">
        <v>2977.47</v>
      </c>
      <c r="G87" s="9">
        <v>0.25180000000000002</v>
      </c>
    </row>
    <row r="88" spans="1:7" ht="45.6" x14ac:dyDescent="0.25">
      <c r="A88" s="4" t="s">
        <v>325</v>
      </c>
      <c r="B88" s="4" t="s">
        <v>326</v>
      </c>
      <c r="C88" s="5" t="s">
        <v>39</v>
      </c>
      <c r="D88" s="15">
        <v>2</v>
      </c>
      <c r="E88" s="14">
        <v>1484.56</v>
      </c>
      <c r="F88" s="17">
        <v>2969.12</v>
      </c>
      <c r="G88" s="9">
        <v>0.25109999999999999</v>
      </c>
    </row>
    <row r="89" spans="1:7" ht="79.8" x14ac:dyDescent="0.25">
      <c r="A89" s="4" t="s">
        <v>327</v>
      </c>
      <c r="B89" s="4" t="s">
        <v>328</v>
      </c>
      <c r="C89" s="5" t="s">
        <v>24</v>
      </c>
      <c r="D89" s="11">
        <v>846</v>
      </c>
      <c r="E89" s="18">
        <v>3.5</v>
      </c>
      <c r="F89" s="17">
        <v>2961</v>
      </c>
      <c r="G89" s="9">
        <v>0.2505</v>
      </c>
    </row>
    <row r="90" spans="1:7" ht="68.400000000000006" x14ac:dyDescent="0.25">
      <c r="A90" s="4" t="s">
        <v>329</v>
      </c>
      <c r="B90" s="4" t="s">
        <v>330</v>
      </c>
      <c r="C90" s="5" t="s">
        <v>113</v>
      </c>
      <c r="D90" s="15">
        <v>1</v>
      </c>
      <c r="E90" s="14">
        <v>2887.47</v>
      </c>
      <c r="F90" s="17">
        <v>2887.47</v>
      </c>
      <c r="G90" s="9">
        <v>0.2442</v>
      </c>
    </row>
    <row r="91" spans="1:7" x14ac:dyDescent="0.25">
      <c r="A91" s="3">
        <v>60314</v>
      </c>
      <c r="B91" s="4" t="s">
        <v>203</v>
      </c>
      <c r="C91" s="5" t="s">
        <v>31</v>
      </c>
      <c r="D91" s="11">
        <v>189</v>
      </c>
      <c r="E91" s="7">
        <v>15.02</v>
      </c>
      <c r="F91" s="17">
        <v>2838.78</v>
      </c>
      <c r="G91" s="9">
        <v>0.24010000000000001</v>
      </c>
    </row>
    <row r="92" spans="1:7" ht="57" x14ac:dyDescent="0.25">
      <c r="A92" s="4" t="s">
        <v>331</v>
      </c>
      <c r="B92" s="4" t="s">
        <v>332</v>
      </c>
      <c r="C92" s="5" t="s">
        <v>39</v>
      </c>
      <c r="D92" s="15">
        <v>8</v>
      </c>
      <c r="E92" s="12">
        <v>351</v>
      </c>
      <c r="F92" s="17">
        <v>2808</v>
      </c>
      <c r="G92" s="9">
        <v>0.23749999999999999</v>
      </c>
    </row>
    <row r="93" spans="1:7" x14ac:dyDescent="0.25">
      <c r="A93" s="3">
        <v>70587</v>
      </c>
      <c r="B93" s="4" t="s">
        <v>333</v>
      </c>
      <c r="C93" s="5" t="s">
        <v>129</v>
      </c>
      <c r="D93" s="13">
        <v>60</v>
      </c>
      <c r="E93" s="7">
        <v>45.55</v>
      </c>
      <c r="F93" s="17">
        <v>2733</v>
      </c>
      <c r="G93" s="9">
        <v>0.23119999999999999</v>
      </c>
    </row>
    <row r="94" spans="1:7" x14ac:dyDescent="0.25">
      <c r="A94" s="3">
        <v>60306</v>
      </c>
      <c r="B94" s="4" t="s">
        <v>47</v>
      </c>
      <c r="C94" s="5" t="s">
        <v>31</v>
      </c>
      <c r="D94" s="11">
        <v>176.66</v>
      </c>
      <c r="E94" s="7">
        <v>14.99</v>
      </c>
      <c r="F94" s="17">
        <v>2648.13</v>
      </c>
      <c r="G94" s="9">
        <v>0.224</v>
      </c>
    </row>
    <row r="95" spans="1:7" ht="22.8" x14ac:dyDescent="0.25">
      <c r="A95" s="3">
        <v>80519</v>
      </c>
      <c r="B95" s="4" t="s">
        <v>334</v>
      </c>
      <c r="C95" s="5" t="s">
        <v>39</v>
      </c>
      <c r="D95" s="15">
        <v>4</v>
      </c>
      <c r="E95" s="12">
        <v>661.79</v>
      </c>
      <c r="F95" s="17">
        <v>2647.16</v>
      </c>
      <c r="G95" s="9">
        <v>0.22389999999999999</v>
      </c>
    </row>
    <row r="96" spans="1:7" x14ac:dyDescent="0.25">
      <c r="A96" s="4" t="s">
        <v>335</v>
      </c>
      <c r="B96" s="4" t="s">
        <v>336</v>
      </c>
      <c r="C96" s="5" t="s">
        <v>39</v>
      </c>
      <c r="D96" s="11">
        <v>544</v>
      </c>
      <c r="E96" s="18">
        <v>4.8099999999999996</v>
      </c>
      <c r="F96" s="17">
        <v>2616.64</v>
      </c>
      <c r="G96" s="9">
        <v>0.2213</v>
      </c>
    </row>
    <row r="97" spans="1:7" ht="45.6" x14ac:dyDescent="0.25">
      <c r="A97" s="4" t="s">
        <v>337</v>
      </c>
      <c r="B97" s="4" t="s">
        <v>338</v>
      </c>
      <c r="C97" s="5" t="s">
        <v>113</v>
      </c>
      <c r="D97" s="15">
        <v>1</v>
      </c>
      <c r="E97" s="14">
        <v>2614.2199999999998</v>
      </c>
      <c r="F97" s="17">
        <v>2614.2199999999998</v>
      </c>
      <c r="G97" s="9">
        <v>0.22109999999999999</v>
      </c>
    </row>
    <row r="98" spans="1:7" x14ac:dyDescent="0.25">
      <c r="A98" s="4" t="s">
        <v>339</v>
      </c>
      <c r="B98" s="4" t="s">
        <v>340</v>
      </c>
      <c r="C98" s="5" t="s">
        <v>39</v>
      </c>
      <c r="D98" s="13">
        <v>49</v>
      </c>
      <c r="E98" s="7">
        <v>53.02</v>
      </c>
      <c r="F98" s="17">
        <v>2597.98</v>
      </c>
      <c r="G98" s="9">
        <v>0.21970000000000001</v>
      </c>
    </row>
    <row r="99" spans="1:7" ht="22.8" x14ac:dyDescent="0.25">
      <c r="A99" s="4" t="s">
        <v>341</v>
      </c>
      <c r="B99" s="4" t="s">
        <v>342</v>
      </c>
      <c r="C99" s="5" t="s">
        <v>24</v>
      </c>
      <c r="D99" s="11">
        <v>337.74900000000002</v>
      </c>
      <c r="E99" s="18">
        <v>7.55</v>
      </c>
      <c r="F99" s="17">
        <v>2550</v>
      </c>
      <c r="G99" s="9">
        <v>0.2157</v>
      </c>
    </row>
    <row r="100" spans="1:7" ht="45.6" x14ac:dyDescent="0.25">
      <c r="A100" s="3">
        <v>61101</v>
      </c>
      <c r="B100" s="4" t="s">
        <v>343</v>
      </c>
      <c r="C100" s="5" t="s">
        <v>17</v>
      </c>
      <c r="D100" s="13">
        <v>16.34</v>
      </c>
      <c r="E100" s="12">
        <v>155.77000000000001</v>
      </c>
      <c r="F100" s="17">
        <v>2545.2800000000002</v>
      </c>
      <c r="G100" s="9">
        <v>0.21529999999999999</v>
      </c>
    </row>
    <row r="101" spans="1:7" ht="22.8" x14ac:dyDescent="0.25">
      <c r="A101" s="4" t="s">
        <v>344</v>
      </c>
      <c r="B101" s="4" t="s">
        <v>345</v>
      </c>
      <c r="C101" s="5" t="s">
        <v>17</v>
      </c>
      <c r="D101" s="15">
        <v>2.31</v>
      </c>
      <c r="E101" s="14">
        <v>1099.1500000000001</v>
      </c>
      <c r="F101" s="17">
        <v>2539.0300000000002</v>
      </c>
      <c r="G101" s="9">
        <v>0.21479999999999999</v>
      </c>
    </row>
    <row r="102" spans="1:7" x14ac:dyDescent="0.25">
      <c r="A102" s="3">
        <v>80590</v>
      </c>
      <c r="B102" s="4" t="s">
        <v>346</v>
      </c>
      <c r="C102" s="5" t="s">
        <v>34</v>
      </c>
      <c r="D102" s="13">
        <v>16</v>
      </c>
      <c r="E102" s="12">
        <v>147.52000000000001</v>
      </c>
      <c r="F102" s="17">
        <v>2360.3200000000002</v>
      </c>
      <c r="G102" s="9">
        <v>0.1996</v>
      </c>
    </row>
    <row r="103" spans="1:7" x14ac:dyDescent="0.25">
      <c r="A103" s="3">
        <v>70565</v>
      </c>
      <c r="B103" s="4" t="s">
        <v>347</v>
      </c>
      <c r="C103" s="5" t="s">
        <v>24</v>
      </c>
      <c r="D103" s="11">
        <v>225</v>
      </c>
      <c r="E103" s="7">
        <v>10.48</v>
      </c>
      <c r="F103" s="17">
        <v>2358</v>
      </c>
      <c r="G103" s="9">
        <v>0.19939999999999999</v>
      </c>
    </row>
    <row r="104" spans="1:7" x14ac:dyDescent="0.25">
      <c r="A104" s="3">
        <v>52004</v>
      </c>
      <c r="B104" s="4" t="s">
        <v>348</v>
      </c>
      <c r="C104" s="5" t="s">
        <v>31</v>
      </c>
      <c r="D104" s="11">
        <v>168</v>
      </c>
      <c r="E104" s="7">
        <v>13.93</v>
      </c>
      <c r="F104" s="17">
        <v>2340.2399999999998</v>
      </c>
      <c r="G104" s="9">
        <v>0.19789999999999999</v>
      </c>
    </row>
    <row r="105" spans="1:7" x14ac:dyDescent="0.25">
      <c r="A105" s="3">
        <v>261307</v>
      </c>
      <c r="B105" s="4" t="s">
        <v>349</v>
      </c>
      <c r="C105" s="5" t="s">
        <v>17</v>
      </c>
      <c r="D105" s="11">
        <v>190.94</v>
      </c>
      <c r="E105" s="7">
        <v>12.16</v>
      </c>
      <c r="F105" s="17">
        <v>2321.83</v>
      </c>
      <c r="G105" s="9">
        <v>0.19639999999999999</v>
      </c>
    </row>
    <row r="106" spans="1:7" x14ac:dyDescent="0.25">
      <c r="A106" s="4" t="s">
        <v>350</v>
      </c>
      <c r="B106" s="4" t="s">
        <v>351</v>
      </c>
      <c r="C106" s="5" t="s">
        <v>24</v>
      </c>
      <c r="D106" s="13">
        <v>58.06</v>
      </c>
      <c r="E106" s="7">
        <v>39.880000000000003</v>
      </c>
      <c r="F106" s="17">
        <v>2315.4299999999998</v>
      </c>
      <c r="G106" s="9">
        <v>0.1958</v>
      </c>
    </row>
    <row r="107" spans="1:7" ht="34.200000000000003" x14ac:dyDescent="0.25">
      <c r="A107" s="3">
        <v>71646</v>
      </c>
      <c r="B107" s="4" t="s">
        <v>352</v>
      </c>
      <c r="C107" s="5" t="s">
        <v>39</v>
      </c>
      <c r="D107" s="13">
        <v>39</v>
      </c>
      <c r="E107" s="7">
        <v>58.33</v>
      </c>
      <c r="F107" s="17">
        <v>2274.87</v>
      </c>
      <c r="G107" s="9">
        <v>0.19239999999999999</v>
      </c>
    </row>
    <row r="108" spans="1:7" x14ac:dyDescent="0.25">
      <c r="A108" s="3">
        <v>260104</v>
      </c>
      <c r="B108" s="4" t="s">
        <v>353</v>
      </c>
      <c r="C108" s="5" t="s">
        <v>17</v>
      </c>
      <c r="D108" s="11">
        <v>292.01400000000001</v>
      </c>
      <c r="E108" s="18">
        <v>7.65</v>
      </c>
      <c r="F108" s="17">
        <v>2233.9</v>
      </c>
      <c r="G108" s="9">
        <v>0.18890000000000001</v>
      </c>
    </row>
    <row r="109" spans="1:7" ht="22.8" x14ac:dyDescent="0.25">
      <c r="A109" s="3">
        <v>100205</v>
      </c>
      <c r="B109" s="4" t="s">
        <v>354</v>
      </c>
      <c r="C109" s="5" t="s">
        <v>24</v>
      </c>
      <c r="D109" s="13">
        <v>90.31</v>
      </c>
      <c r="E109" s="7">
        <v>24.71</v>
      </c>
      <c r="F109" s="17">
        <v>2231.56</v>
      </c>
      <c r="G109" s="9">
        <v>0.18870000000000001</v>
      </c>
    </row>
    <row r="110" spans="1:7" x14ac:dyDescent="0.25">
      <c r="A110" s="3">
        <v>230176</v>
      </c>
      <c r="B110" s="4" t="s">
        <v>355</v>
      </c>
      <c r="C110" s="5" t="s">
        <v>39</v>
      </c>
      <c r="D110" s="13">
        <v>11</v>
      </c>
      <c r="E110" s="12">
        <v>200.03</v>
      </c>
      <c r="F110" s="17">
        <v>2200.33</v>
      </c>
      <c r="G110" s="9">
        <v>0.18609999999999999</v>
      </c>
    </row>
    <row r="111" spans="1:7" ht="22.8" x14ac:dyDescent="0.25">
      <c r="A111" s="3">
        <v>81840</v>
      </c>
      <c r="B111" s="4" t="s">
        <v>86</v>
      </c>
      <c r="C111" s="5" t="s">
        <v>34</v>
      </c>
      <c r="D111" s="15">
        <v>7</v>
      </c>
      <c r="E111" s="12">
        <v>313.5</v>
      </c>
      <c r="F111" s="17">
        <v>2194.5</v>
      </c>
      <c r="G111" s="9">
        <v>0.18559999999999999</v>
      </c>
    </row>
    <row r="112" spans="1:7" ht="22.8" x14ac:dyDescent="0.25">
      <c r="A112" s="4" t="s">
        <v>356</v>
      </c>
      <c r="B112" s="4" t="s">
        <v>357</v>
      </c>
      <c r="C112" s="5" t="s">
        <v>39</v>
      </c>
      <c r="D112" s="13">
        <v>16</v>
      </c>
      <c r="E112" s="12">
        <v>136.66999999999999</v>
      </c>
      <c r="F112" s="17">
        <v>2186.7199999999998</v>
      </c>
      <c r="G112" s="9">
        <v>0.18490000000000001</v>
      </c>
    </row>
    <row r="113" spans="1:7" x14ac:dyDescent="0.25">
      <c r="A113" s="3">
        <v>261301</v>
      </c>
      <c r="B113" s="4" t="s">
        <v>358</v>
      </c>
      <c r="C113" s="5" t="s">
        <v>17</v>
      </c>
      <c r="D113" s="11">
        <v>190.94</v>
      </c>
      <c r="E113" s="7">
        <v>11.25</v>
      </c>
      <c r="F113" s="17">
        <v>2148.0700000000002</v>
      </c>
      <c r="G113" s="9">
        <v>0.1817</v>
      </c>
    </row>
    <row r="114" spans="1:7" ht="34.200000000000003" x14ac:dyDescent="0.25">
      <c r="A114" s="4" t="s">
        <v>359</v>
      </c>
      <c r="B114" s="4" t="s">
        <v>360</v>
      </c>
      <c r="C114" s="5" t="s">
        <v>39</v>
      </c>
      <c r="D114" s="13">
        <v>25</v>
      </c>
      <c r="E114" s="7">
        <v>85.88</v>
      </c>
      <c r="F114" s="17">
        <v>2147</v>
      </c>
      <c r="G114" s="9">
        <v>0.18160000000000001</v>
      </c>
    </row>
    <row r="115" spans="1:7" ht="34.200000000000003" x14ac:dyDescent="0.25">
      <c r="A115" s="4" t="s">
        <v>361</v>
      </c>
      <c r="B115" s="4" t="s">
        <v>362</v>
      </c>
      <c r="C115" s="5" t="s">
        <v>39</v>
      </c>
      <c r="D115" s="13">
        <v>18</v>
      </c>
      <c r="E115" s="12">
        <v>117.09</v>
      </c>
      <c r="F115" s="17">
        <v>2107.62</v>
      </c>
      <c r="G115" s="9">
        <v>0.17829999999999999</v>
      </c>
    </row>
    <row r="116" spans="1:7" ht="22.8" x14ac:dyDescent="0.25">
      <c r="A116" s="4" t="s">
        <v>363</v>
      </c>
      <c r="B116" s="4" t="s">
        <v>364</v>
      </c>
      <c r="C116" s="5" t="s">
        <v>39</v>
      </c>
      <c r="D116" s="15">
        <v>3</v>
      </c>
      <c r="E116" s="12">
        <v>688.49</v>
      </c>
      <c r="F116" s="17">
        <v>2065.4699999999998</v>
      </c>
      <c r="G116" s="9">
        <v>0.17469999999999999</v>
      </c>
    </row>
    <row r="117" spans="1:7" ht="22.8" x14ac:dyDescent="0.25">
      <c r="A117" s="4" t="s">
        <v>365</v>
      </c>
      <c r="B117" s="4" t="s">
        <v>366</v>
      </c>
      <c r="C117" s="5" t="s">
        <v>39</v>
      </c>
      <c r="D117" s="13">
        <v>11</v>
      </c>
      <c r="E117" s="12">
        <v>186.04</v>
      </c>
      <c r="F117" s="17">
        <v>2046.44</v>
      </c>
      <c r="G117" s="9">
        <v>0.1731</v>
      </c>
    </row>
    <row r="118" spans="1:7" ht="22.8" x14ac:dyDescent="0.25">
      <c r="A118" s="3">
        <v>80610</v>
      </c>
      <c r="B118" s="4" t="s">
        <v>367</v>
      </c>
      <c r="C118" s="5" t="s">
        <v>34</v>
      </c>
      <c r="D118" s="15">
        <v>9</v>
      </c>
      <c r="E118" s="12">
        <v>226.66</v>
      </c>
      <c r="F118" s="17">
        <v>2039.94</v>
      </c>
      <c r="G118" s="9">
        <v>0.17249999999999999</v>
      </c>
    </row>
    <row r="119" spans="1:7" x14ac:dyDescent="0.25">
      <c r="A119" s="4" t="s">
        <v>368</v>
      </c>
      <c r="B119" s="4" t="s">
        <v>369</v>
      </c>
      <c r="C119" s="5" t="s">
        <v>31</v>
      </c>
      <c r="D119" s="11">
        <v>627.6</v>
      </c>
      <c r="E119" s="18">
        <v>3.1</v>
      </c>
      <c r="F119" s="17">
        <v>1945.56</v>
      </c>
      <c r="G119" s="9">
        <v>0.16450000000000001</v>
      </c>
    </row>
    <row r="120" spans="1:7" ht="22.8" x14ac:dyDescent="0.25">
      <c r="A120" s="3">
        <v>100202</v>
      </c>
      <c r="B120" s="4" t="s">
        <v>370</v>
      </c>
      <c r="C120" s="5" t="s">
        <v>17</v>
      </c>
      <c r="D120" s="13">
        <v>13.21</v>
      </c>
      <c r="E120" s="12">
        <v>146.54</v>
      </c>
      <c r="F120" s="17">
        <v>1935.79</v>
      </c>
      <c r="G120" s="9">
        <v>0.16370000000000001</v>
      </c>
    </row>
    <row r="121" spans="1:7" ht="45.6" x14ac:dyDescent="0.25">
      <c r="A121" s="4" t="s">
        <v>28</v>
      </c>
      <c r="B121" s="4" t="s">
        <v>29</v>
      </c>
      <c r="C121" s="5" t="s">
        <v>17</v>
      </c>
      <c r="D121" s="13">
        <v>14.08</v>
      </c>
      <c r="E121" s="12">
        <v>136.97</v>
      </c>
      <c r="F121" s="17">
        <v>1928.53</v>
      </c>
      <c r="G121" s="9">
        <v>0.16309999999999999</v>
      </c>
    </row>
    <row r="122" spans="1:7" ht="22.8" x14ac:dyDescent="0.25">
      <c r="A122" s="3">
        <v>82301</v>
      </c>
      <c r="B122" s="4" t="s">
        <v>371</v>
      </c>
      <c r="C122" s="5" t="s">
        <v>24</v>
      </c>
      <c r="D122" s="13">
        <v>95</v>
      </c>
      <c r="E122" s="7">
        <v>19.93</v>
      </c>
      <c r="F122" s="17">
        <v>1893.35</v>
      </c>
      <c r="G122" s="9">
        <v>0.16009999999999999</v>
      </c>
    </row>
    <row r="123" spans="1:7" ht="22.8" x14ac:dyDescent="0.25">
      <c r="A123" s="3">
        <v>160965</v>
      </c>
      <c r="B123" s="4" t="s">
        <v>372</v>
      </c>
      <c r="C123" s="5" t="s">
        <v>24</v>
      </c>
      <c r="D123" s="13">
        <v>37.25</v>
      </c>
      <c r="E123" s="7">
        <v>50.8</v>
      </c>
      <c r="F123" s="17">
        <v>1892.3</v>
      </c>
      <c r="G123" s="9">
        <v>0.16</v>
      </c>
    </row>
    <row r="124" spans="1:7" ht="22.8" x14ac:dyDescent="0.25">
      <c r="A124" s="3">
        <v>71450</v>
      </c>
      <c r="B124" s="4" t="s">
        <v>373</v>
      </c>
      <c r="C124" s="5" t="s">
        <v>34</v>
      </c>
      <c r="D124" s="13">
        <v>12</v>
      </c>
      <c r="E124" s="12">
        <v>155.62</v>
      </c>
      <c r="F124" s="17">
        <v>1867.44</v>
      </c>
      <c r="G124" s="9">
        <v>0.15790000000000001</v>
      </c>
    </row>
    <row r="125" spans="1:7" ht="22.8" x14ac:dyDescent="0.25">
      <c r="A125" s="3">
        <v>82304</v>
      </c>
      <c r="B125" s="4" t="s">
        <v>81</v>
      </c>
      <c r="C125" s="5" t="s">
        <v>24</v>
      </c>
      <c r="D125" s="13">
        <v>40</v>
      </c>
      <c r="E125" s="7">
        <v>45.37</v>
      </c>
      <c r="F125" s="17">
        <v>1814.8</v>
      </c>
      <c r="G125" s="9">
        <v>0.1535</v>
      </c>
    </row>
    <row r="126" spans="1:7" ht="22.8" x14ac:dyDescent="0.25">
      <c r="A126" s="3">
        <v>60209</v>
      </c>
      <c r="B126" s="4" t="s">
        <v>374</v>
      </c>
      <c r="C126" s="5" t="s">
        <v>17</v>
      </c>
      <c r="D126" s="13">
        <v>16.399999999999999</v>
      </c>
      <c r="E126" s="12">
        <v>107.04</v>
      </c>
      <c r="F126" s="17">
        <v>1755.45</v>
      </c>
      <c r="G126" s="9">
        <v>0.14849999999999999</v>
      </c>
    </row>
    <row r="127" spans="1:7" ht="34.200000000000003" x14ac:dyDescent="0.25">
      <c r="A127" s="4" t="s">
        <v>375</v>
      </c>
      <c r="B127" s="4" t="s">
        <v>376</v>
      </c>
      <c r="C127" s="5" t="s">
        <v>39</v>
      </c>
      <c r="D127" s="13">
        <v>18</v>
      </c>
      <c r="E127" s="7">
        <v>95.4</v>
      </c>
      <c r="F127" s="17">
        <v>1717.2</v>
      </c>
      <c r="G127" s="9">
        <v>0.1452</v>
      </c>
    </row>
    <row r="128" spans="1:7" x14ac:dyDescent="0.25">
      <c r="A128" s="3">
        <v>80543</v>
      </c>
      <c r="B128" s="4" t="s">
        <v>377</v>
      </c>
      <c r="C128" s="5" t="s">
        <v>39</v>
      </c>
      <c r="D128" s="15">
        <v>5</v>
      </c>
      <c r="E128" s="12">
        <v>338.68</v>
      </c>
      <c r="F128" s="17">
        <v>1693.4</v>
      </c>
      <c r="G128" s="9">
        <v>0.14319999999999999</v>
      </c>
    </row>
    <row r="129" spans="1:7" ht="22.8" x14ac:dyDescent="0.25">
      <c r="A129" s="4" t="s">
        <v>378</v>
      </c>
      <c r="B129" s="4" t="s">
        <v>379</v>
      </c>
      <c r="C129" s="5" t="s">
        <v>39</v>
      </c>
      <c r="D129" s="15">
        <v>3</v>
      </c>
      <c r="E129" s="12">
        <v>552.82000000000005</v>
      </c>
      <c r="F129" s="17">
        <v>1658.46</v>
      </c>
      <c r="G129" s="9">
        <v>0.14030000000000001</v>
      </c>
    </row>
    <row r="130" spans="1:7" x14ac:dyDescent="0.25">
      <c r="A130" s="3">
        <v>60304</v>
      </c>
      <c r="B130" s="4" t="s">
        <v>100</v>
      </c>
      <c r="C130" s="5" t="s">
        <v>31</v>
      </c>
      <c r="D130" s="11">
        <v>117</v>
      </c>
      <c r="E130" s="7">
        <v>13.93</v>
      </c>
      <c r="F130" s="17">
        <v>1629.81</v>
      </c>
      <c r="G130" s="9">
        <v>0.13780000000000001</v>
      </c>
    </row>
    <row r="131" spans="1:7" ht="34.200000000000003" x14ac:dyDescent="0.25">
      <c r="A131" s="4" t="s">
        <v>380</v>
      </c>
      <c r="B131" s="4" t="s">
        <v>381</v>
      </c>
      <c r="C131" s="5" t="s">
        <v>39</v>
      </c>
      <c r="D131" s="13">
        <v>12</v>
      </c>
      <c r="E131" s="12">
        <v>131.72</v>
      </c>
      <c r="F131" s="17">
        <v>1580.64</v>
      </c>
      <c r="G131" s="9">
        <v>0.13370000000000001</v>
      </c>
    </row>
    <row r="132" spans="1:7" ht="22.8" x14ac:dyDescent="0.25">
      <c r="A132" s="4" t="s">
        <v>382</v>
      </c>
      <c r="B132" s="4" t="s">
        <v>383</v>
      </c>
      <c r="C132" s="5" t="s">
        <v>39</v>
      </c>
      <c r="D132" s="13">
        <v>19</v>
      </c>
      <c r="E132" s="7">
        <v>80.2</v>
      </c>
      <c r="F132" s="17">
        <v>1523.8</v>
      </c>
      <c r="G132" s="9">
        <v>0.12889999999999999</v>
      </c>
    </row>
    <row r="133" spans="1:7" ht="22.8" x14ac:dyDescent="0.25">
      <c r="A133" s="3">
        <v>80946</v>
      </c>
      <c r="B133" s="4" t="s">
        <v>384</v>
      </c>
      <c r="C133" s="5" t="s">
        <v>34</v>
      </c>
      <c r="D133" s="13">
        <v>11</v>
      </c>
      <c r="E133" s="12">
        <v>137.87</v>
      </c>
      <c r="F133" s="17">
        <v>1516.57</v>
      </c>
      <c r="G133" s="9">
        <v>0.1283</v>
      </c>
    </row>
    <row r="134" spans="1:7" ht="22.8" x14ac:dyDescent="0.25">
      <c r="A134" s="3">
        <v>60518</v>
      </c>
      <c r="B134" s="4" t="s">
        <v>35</v>
      </c>
      <c r="C134" s="5" t="s">
        <v>36</v>
      </c>
      <c r="D134" s="15">
        <v>2.16</v>
      </c>
      <c r="E134" s="12">
        <v>689.31</v>
      </c>
      <c r="F134" s="17">
        <v>1488.9</v>
      </c>
      <c r="G134" s="9">
        <v>0.12590000000000001</v>
      </c>
    </row>
    <row r="135" spans="1:7" ht="22.8" x14ac:dyDescent="0.25">
      <c r="A135" s="3">
        <v>220920</v>
      </c>
      <c r="B135" s="4" t="s">
        <v>385</v>
      </c>
      <c r="C135" s="5" t="s">
        <v>17</v>
      </c>
      <c r="D135" s="15">
        <v>2.67</v>
      </c>
      <c r="E135" s="12">
        <v>552.13</v>
      </c>
      <c r="F135" s="17">
        <v>1474.18</v>
      </c>
      <c r="G135" s="9">
        <v>0.12470000000000001</v>
      </c>
    </row>
    <row r="136" spans="1:7" ht="22.8" x14ac:dyDescent="0.25">
      <c r="A136" s="3">
        <v>71451</v>
      </c>
      <c r="B136" s="4" t="s">
        <v>386</v>
      </c>
      <c r="C136" s="5" t="s">
        <v>34</v>
      </c>
      <c r="D136" s="15">
        <v>7</v>
      </c>
      <c r="E136" s="12">
        <v>207.3</v>
      </c>
      <c r="F136" s="17">
        <v>1451.1</v>
      </c>
      <c r="G136" s="9">
        <v>0.1227</v>
      </c>
    </row>
    <row r="137" spans="1:7" ht="22.8" x14ac:dyDescent="0.25">
      <c r="A137" s="4" t="s">
        <v>387</v>
      </c>
      <c r="B137" s="4" t="s">
        <v>388</v>
      </c>
      <c r="C137" s="5" t="s">
        <v>31</v>
      </c>
      <c r="D137" s="13">
        <v>59</v>
      </c>
      <c r="E137" s="7">
        <v>23.45</v>
      </c>
      <c r="F137" s="17">
        <v>1383.55</v>
      </c>
      <c r="G137" s="9">
        <v>0.11700000000000001</v>
      </c>
    </row>
    <row r="138" spans="1:7" ht="102.6" x14ac:dyDescent="0.25">
      <c r="A138" s="4" t="s">
        <v>389</v>
      </c>
      <c r="B138" s="4" t="s">
        <v>603</v>
      </c>
      <c r="C138" s="5" t="s">
        <v>39</v>
      </c>
      <c r="D138" s="15">
        <v>4</v>
      </c>
      <c r="E138" s="12">
        <v>340.41</v>
      </c>
      <c r="F138" s="17">
        <v>1361.64</v>
      </c>
      <c r="G138" s="9">
        <v>0.11509999999999999</v>
      </c>
    </row>
    <row r="139" spans="1:7" x14ac:dyDescent="0.25">
      <c r="A139" s="3">
        <v>80555</v>
      </c>
      <c r="B139" s="4" t="s">
        <v>390</v>
      </c>
      <c r="C139" s="5" t="s">
        <v>34</v>
      </c>
      <c r="D139" s="13">
        <v>20</v>
      </c>
      <c r="E139" s="7">
        <v>65.77</v>
      </c>
      <c r="F139" s="17">
        <v>1315.4</v>
      </c>
      <c r="G139" s="9">
        <v>0.11119999999999999</v>
      </c>
    </row>
    <row r="140" spans="1:7" x14ac:dyDescent="0.25">
      <c r="A140" s="4" t="s">
        <v>391</v>
      </c>
      <c r="B140" s="4" t="s">
        <v>392</v>
      </c>
      <c r="C140" s="5" t="s">
        <v>17</v>
      </c>
      <c r="D140" s="13">
        <v>76.92</v>
      </c>
      <c r="E140" s="7">
        <v>17.02</v>
      </c>
      <c r="F140" s="17">
        <v>1309.17</v>
      </c>
      <c r="G140" s="9">
        <v>0.11070000000000001</v>
      </c>
    </row>
    <row r="141" spans="1:7" ht="22.8" x14ac:dyDescent="0.25">
      <c r="A141" s="3">
        <v>70256</v>
      </c>
      <c r="B141" s="4" t="s">
        <v>393</v>
      </c>
      <c r="C141" s="5" t="s">
        <v>39</v>
      </c>
      <c r="D141" s="13">
        <v>30</v>
      </c>
      <c r="E141" s="7">
        <v>43.57</v>
      </c>
      <c r="F141" s="17">
        <v>1307.0999999999999</v>
      </c>
      <c r="G141" s="9">
        <v>0.1105</v>
      </c>
    </row>
    <row r="142" spans="1:7" ht="34.200000000000003" x14ac:dyDescent="0.25">
      <c r="A142" s="3">
        <v>20118</v>
      </c>
      <c r="B142" s="4" t="s">
        <v>394</v>
      </c>
      <c r="C142" s="5" t="s">
        <v>36</v>
      </c>
      <c r="D142" s="13">
        <v>23.579000000000001</v>
      </c>
      <c r="E142" s="7">
        <v>55.15</v>
      </c>
      <c r="F142" s="17">
        <v>1300.3800000000001</v>
      </c>
      <c r="G142" s="9">
        <v>0.11</v>
      </c>
    </row>
    <row r="143" spans="1:7" x14ac:dyDescent="0.25">
      <c r="A143" s="3">
        <v>230174</v>
      </c>
      <c r="B143" s="4" t="s">
        <v>395</v>
      </c>
      <c r="C143" s="5" t="s">
        <v>39</v>
      </c>
      <c r="D143" s="13">
        <v>12</v>
      </c>
      <c r="E143" s="12">
        <v>107.04</v>
      </c>
      <c r="F143" s="17">
        <v>1284.48</v>
      </c>
      <c r="G143" s="9">
        <v>0.1086</v>
      </c>
    </row>
    <row r="144" spans="1:7" ht="22.8" x14ac:dyDescent="0.25">
      <c r="A144" s="4" t="s">
        <v>396</v>
      </c>
      <c r="B144" s="4" t="s">
        <v>397</v>
      </c>
      <c r="C144" s="5" t="s">
        <v>39</v>
      </c>
      <c r="D144" s="11">
        <v>672</v>
      </c>
      <c r="E144" s="18">
        <v>1.91</v>
      </c>
      <c r="F144" s="17">
        <v>1283.52</v>
      </c>
      <c r="G144" s="9">
        <v>0.1085</v>
      </c>
    </row>
    <row r="145" spans="1:7" ht="34.200000000000003" x14ac:dyDescent="0.25">
      <c r="A145" s="4" t="s">
        <v>398</v>
      </c>
      <c r="B145" s="4" t="s">
        <v>399</v>
      </c>
      <c r="C145" s="5" t="s">
        <v>39</v>
      </c>
      <c r="D145" s="13">
        <v>27</v>
      </c>
      <c r="E145" s="7">
        <v>46.15</v>
      </c>
      <c r="F145" s="17">
        <v>1246.05</v>
      </c>
      <c r="G145" s="9">
        <v>0.10539999999999999</v>
      </c>
    </row>
    <row r="146" spans="1:7" x14ac:dyDescent="0.25">
      <c r="A146" s="3">
        <v>71171</v>
      </c>
      <c r="B146" s="4" t="s">
        <v>400</v>
      </c>
      <c r="C146" s="5" t="s">
        <v>34</v>
      </c>
      <c r="D146" s="13">
        <v>41</v>
      </c>
      <c r="E146" s="7">
        <v>29.55</v>
      </c>
      <c r="F146" s="17">
        <v>1211.55</v>
      </c>
      <c r="G146" s="9">
        <v>0.1024</v>
      </c>
    </row>
    <row r="147" spans="1:7" ht="45.6" x14ac:dyDescent="0.25">
      <c r="A147" s="4" t="s">
        <v>401</v>
      </c>
      <c r="B147" s="4" t="s">
        <v>402</v>
      </c>
      <c r="C147" s="5" t="s">
        <v>39</v>
      </c>
      <c r="D147" s="13">
        <v>30</v>
      </c>
      <c r="E147" s="7">
        <v>40.380000000000003</v>
      </c>
      <c r="F147" s="17">
        <v>1211.4000000000001</v>
      </c>
      <c r="G147" s="9">
        <v>0.1024</v>
      </c>
    </row>
    <row r="148" spans="1:7" x14ac:dyDescent="0.25">
      <c r="A148" s="3">
        <v>71175</v>
      </c>
      <c r="B148" s="4" t="s">
        <v>403</v>
      </c>
      <c r="C148" s="5" t="s">
        <v>34</v>
      </c>
      <c r="D148" s="15">
        <v>3</v>
      </c>
      <c r="E148" s="12">
        <v>403.15</v>
      </c>
      <c r="F148" s="17">
        <v>1209.45</v>
      </c>
      <c r="G148" s="9">
        <v>0.1023</v>
      </c>
    </row>
    <row r="149" spans="1:7" ht="34.200000000000003" x14ac:dyDescent="0.25">
      <c r="A149" s="4" t="s">
        <v>404</v>
      </c>
      <c r="B149" s="4" t="s">
        <v>405</v>
      </c>
      <c r="C149" s="5" t="s">
        <v>39</v>
      </c>
      <c r="D149" s="13">
        <v>20</v>
      </c>
      <c r="E149" s="7">
        <v>58.23</v>
      </c>
      <c r="F149" s="17">
        <v>1164.5999999999999</v>
      </c>
      <c r="G149" s="9">
        <v>9.8500000000000004E-2</v>
      </c>
    </row>
    <row r="150" spans="1:7" ht="22.8" x14ac:dyDescent="0.25">
      <c r="A150" s="4" t="s">
        <v>406</v>
      </c>
      <c r="B150" s="4" t="s">
        <v>407</v>
      </c>
      <c r="C150" s="5" t="s">
        <v>39</v>
      </c>
      <c r="D150" s="13">
        <v>25</v>
      </c>
      <c r="E150" s="7">
        <v>46.56</v>
      </c>
      <c r="F150" s="17">
        <v>1164</v>
      </c>
      <c r="G150" s="9">
        <v>9.8400000000000001E-2</v>
      </c>
    </row>
    <row r="151" spans="1:7" ht="22.8" x14ac:dyDescent="0.25">
      <c r="A151" s="3">
        <v>85006</v>
      </c>
      <c r="B151" s="4" t="s">
        <v>408</v>
      </c>
      <c r="C151" s="5" t="s">
        <v>39</v>
      </c>
      <c r="D151" s="15">
        <v>4</v>
      </c>
      <c r="E151" s="12">
        <v>287.72000000000003</v>
      </c>
      <c r="F151" s="17">
        <v>1150.8800000000001</v>
      </c>
      <c r="G151" s="9">
        <v>9.7299999999999998E-2</v>
      </c>
    </row>
    <row r="152" spans="1:7" ht="34.200000000000003" x14ac:dyDescent="0.25">
      <c r="A152" s="3">
        <v>20102</v>
      </c>
      <c r="B152" s="4" t="s">
        <v>409</v>
      </c>
      <c r="C152" s="5" t="s">
        <v>17</v>
      </c>
      <c r="D152" s="11">
        <v>242.75</v>
      </c>
      <c r="E152" s="18">
        <v>4.4000000000000004</v>
      </c>
      <c r="F152" s="17">
        <v>1068.0999999999999</v>
      </c>
      <c r="G152" s="9">
        <v>9.0300000000000005E-2</v>
      </c>
    </row>
    <row r="153" spans="1:7" ht="34.200000000000003" x14ac:dyDescent="0.25">
      <c r="A153" s="3">
        <v>180344</v>
      </c>
      <c r="B153" s="4" t="s">
        <v>145</v>
      </c>
      <c r="C153" s="5" t="s">
        <v>24</v>
      </c>
      <c r="D153" s="15">
        <v>5.62</v>
      </c>
      <c r="E153" s="12">
        <v>184.85</v>
      </c>
      <c r="F153" s="17">
        <v>1038.8499999999999</v>
      </c>
      <c r="G153" s="9">
        <v>8.7800000000000003E-2</v>
      </c>
    </row>
    <row r="154" spans="1:7" ht="22.8" x14ac:dyDescent="0.25">
      <c r="A154" s="4" t="s">
        <v>410</v>
      </c>
      <c r="B154" s="4" t="s">
        <v>411</v>
      </c>
      <c r="C154" s="5" t="s">
        <v>39</v>
      </c>
      <c r="D154" s="13">
        <v>23</v>
      </c>
      <c r="E154" s="7">
        <v>44.93</v>
      </c>
      <c r="F154" s="17">
        <v>1033.3900000000001</v>
      </c>
      <c r="G154" s="9">
        <v>8.7400000000000005E-2</v>
      </c>
    </row>
    <row r="155" spans="1:7" x14ac:dyDescent="0.25">
      <c r="A155" s="4" t="s">
        <v>412</v>
      </c>
      <c r="B155" s="4" t="s">
        <v>413</v>
      </c>
      <c r="C155" s="5" t="s">
        <v>39</v>
      </c>
      <c r="D155" s="15">
        <v>8</v>
      </c>
      <c r="E155" s="12">
        <v>128.4</v>
      </c>
      <c r="F155" s="17">
        <v>1027.2</v>
      </c>
      <c r="G155" s="9">
        <v>8.6900000000000005E-2</v>
      </c>
    </row>
    <row r="156" spans="1:7" ht="22.8" x14ac:dyDescent="0.25">
      <c r="A156" s="3">
        <v>80926</v>
      </c>
      <c r="B156" s="4" t="s">
        <v>414</v>
      </c>
      <c r="C156" s="5" t="s">
        <v>34</v>
      </c>
      <c r="D156" s="15">
        <v>7</v>
      </c>
      <c r="E156" s="12">
        <v>144.4</v>
      </c>
      <c r="F156" s="17">
        <v>1010.8</v>
      </c>
      <c r="G156" s="9">
        <v>8.5500000000000007E-2</v>
      </c>
    </row>
    <row r="157" spans="1:7" x14ac:dyDescent="0.25">
      <c r="A157" s="4" t="s">
        <v>415</v>
      </c>
      <c r="B157" s="4" t="s">
        <v>416</v>
      </c>
      <c r="C157" s="5" t="s">
        <v>24</v>
      </c>
      <c r="D157" s="13">
        <v>60</v>
      </c>
      <c r="E157" s="7">
        <v>16.53</v>
      </c>
      <c r="F157" s="19">
        <v>991.8</v>
      </c>
      <c r="G157" s="9">
        <v>8.3900000000000002E-2</v>
      </c>
    </row>
    <row r="158" spans="1:7" ht="22.8" x14ac:dyDescent="0.25">
      <c r="A158" s="3">
        <v>261620</v>
      </c>
      <c r="B158" s="4" t="s">
        <v>417</v>
      </c>
      <c r="C158" s="5" t="s">
        <v>17</v>
      </c>
      <c r="D158" s="15">
        <v>5.5140000000000002</v>
      </c>
      <c r="E158" s="12">
        <v>177.72</v>
      </c>
      <c r="F158" s="19">
        <v>979.94</v>
      </c>
      <c r="G158" s="9">
        <v>8.2900000000000001E-2</v>
      </c>
    </row>
    <row r="159" spans="1:7" x14ac:dyDescent="0.25">
      <c r="A159" s="3">
        <v>81733</v>
      </c>
      <c r="B159" s="4" t="s">
        <v>418</v>
      </c>
      <c r="C159" s="5" t="s">
        <v>34</v>
      </c>
      <c r="D159" s="13">
        <v>16</v>
      </c>
      <c r="E159" s="7">
        <v>58.6</v>
      </c>
      <c r="F159" s="19">
        <v>937.6</v>
      </c>
      <c r="G159" s="9">
        <v>7.9299999999999995E-2</v>
      </c>
    </row>
    <row r="160" spans="1:7" ht="22.8" x14ac:dyDescent="0.25">
      <c r="A160" s="3">
        <v>40101</v>
      </c>
      <c r="B160" s="4" t="s">
        <v>419</v>
      </c>
      <c r="C160" s="5" t="s">
        <v>36</v>
      </c>
      <c r="D160" s="13">
        <v>18.966000000000001</v>
      </c>
      <c r="E160" s="7">
        <v>49.08</v>
      </c>
      <c r="F160" s="19">
        <v>930.85</v>
      </c>
      <c r="G160" s="9">
        <v>7.8700000000000006E-2</v>
      </c>
    </row>
    <row r="161" spans="1:7" ht="34.200000000000003" x14ac:dyDescent="0.25">
      <c r="A161" s="3">
        <v>261503</v>
      </c>
      <c r="B161" s="4" t="s">
        <v>420</v>
      </c>
      <c r="C161" s="5" t="s">
        <v>17</v>
      </c>
      <c r="D161" s="13">
        <v>39.01</v>
      </c>
      <c r="E161" s="7">
        <v>22.61</v>
      </c>
      <c r="F161" s="19">
        <v>882.01</v>
      </c>
      <c r="G161" s="9">
        <v>7.46E-2</v>
      </c>
    </row>
    <row r="162" spans="1:7" ht="22.8" x14ac:dyDescent="0.25">
      <c r="A162" s="3">
        <v>60801</v>
      </c>
      <c r="B162" s="4" t="s">
        <v>103</v>
      </c>
      <c r="C162" s="5" t="s">
        <v>36</v>
      </c>
      <c r="D162" s="13">
        <v>13.143000000000001</v>
      </c>
      <c r="E162" s="7">
        <v>67.06</v>
      </c>
      <c r="F162" s="19">
        <v>881.36</v>
      </c>
      <c r="G162" s="9">
        <v>7.4499999999999997E-2</v>
      </c>
    </row>
    <row r="163" spans="1:7" ht="22.8" x14ac:dyDescent="0.25">
      <c r="A163" s="3">
        <v>80514</v>
      </c>
      <c r="B163" s="4" t="s">
        <v>421</v>
      </c>
      <c r="C163" s="5" t="s">
        <v>34</v>
      </c>
      <c r="D163" s="13">
        <v>16</v>
      </c>
      <c r="E163" s="7">
        <v>54.28</v>
      </c>
      <c r="F163" s="19">
        <v>868.48</v>
      </c>
      <c r="G163" s="9">
        <v>7.3400000000000007E-2</v>
      </c>
    </row>
    <row r="164" spans="1:7" ht="34.200000000000003" x14ac:dyDescent="0.25">
      <c r="A164" s="3">
        <v>230103</v>
      </c>
      <c r="B164" s="4" t="s">
        <v>422</v>
      </c>
      <c r="C164" s="5" t="s">
        <v>34</v>
      </c>
      <c r="D164" s="13">
        <v>12</v>
      </c>
      <c r="E164" s="7">
        <v>71.319999999999993</v>
      </c>
      <c r="F164" s="19">
        <v>855.84</v>
      </c>
      <c r="G164" s="9">
        <v>7.2400000000000006E-2</v>
      </c>
    </row>
    <row r="165" spans="1:7" x14ac:dyDescent="0.25">
      <c r="A165" s="3">
        <v>80906</v>
      </c>
      <c r="B165" s="4" t="s">
        <v>423</v>
      </c>
      <c r="C165" s="5" t="s">
        <v>34</v>
      </c>
      <c r="D165" s="15">
        <v>3</v>
      </c>
      <c r="E165" s="12">
        <v>282.05</v>
      </c>
      <c r="F165" s="19">
        <v>846.15</v>
      </c>
      <c r="G165" s="9">
        <v>7.1499999999999994E-2</v>
      </c>
    </row>
    <row r="166" spans="1:7" x14ac:dyDescent="0.25">
      <c r="A166" s="3">
        <v>71202</v>
      </c>
      <c r="B166" s="4" t="s">
        <v>424</v>
      </c>
      <c r="C166" s="5" t="s">
        <v>129</v>
      </c>
      <c r="D166" s="13">
        <v>40</v>
      </c>
      <c r="E166" s="7">
        <v>20.53</v>
      </c>
      <c r="F166" s="19">
        <v>821.2</v>
      </c>
      <c r="G166" s="9">
        <v>6.9400000000000003E-2</v>
      </c>
    </row>
    <row r="167" spans="1:7" x14ac:dyDescent="0.25">
      <c r="A167" s="3">
        <v>80927</v>
      </c>
      <c r="B167" s="4" t="s">
        <v>425</v>
      </c>
      <c r="C167" s="5" t="s">
        <v>34</v>
      </c>
      <c r="D167" s="15">
        <v>4</v>
      </c>
      <c r="E167" s="12">
        <v>205.16</v>
      </c>
      <c r="F167" s="19">
        <v>820.64</v>
      </c>
      <c r="G167" s="9">
        <v>6.9400000000000003E-2</v>
      </c>
    </row>
    <row r="168" spans="1:7" ht="22.8" x14ac:dyDescent="0.25">
      <c r="A168" s="3">
        <v>81852</v>
      </c>
      <c r="B168" s="4" t="s">
        <v>148</v>
      </c>
      <c r="C168" s="5" t="s">
        <v>39</v>
      </c>
      <c r="D168" s="15">
        <v>1</v>
      </c>
      <c r="E168" s="12">
        <v>811.27</v>
      </c>
      <c r="F168" s="19">
        <v>811.27</v>
      </c>
      <c r="G168" s="9">
        <v>6.8599999999999994E-2</v>
      </c>
    </row>
    <row r="169" spans="1:7" ht="34.200000000000003" x14ac:dyDescent="0.25">
      <c r="A169" s="3">
        <v>20115</v>
      </c>
      <c r="B169" s="4" t="s">
        <v>426</v>
      </c>
      <c r="C169" s="5" t="s">
        <v>17</v>
      </c>
      <c r="D169" s="11">
        <v>147.17500000000001</v>
      </c>
      <c r="E169" s="18">
        <v>5.5</v>
      </c>
      <c r="F169" s="19">
        <v>809.46</v>
      </c>
      <c r="G169" s="9">
        <v>6.8400000000000002E-2</v>
      </c>
    </row>
    <row r="170" spans="1:7" ht="22.8" x14ac:dyDescent="0.25">
      <c r="A170" s="4" t="s">
        <v>427</v>
      </c>
      <c r="B170" s="4" t="s">
        <v>428</v>
      </c>
      <c r="C170" s="5" t="s">
        <v>429</v>
      </c>
      <c r="D170" s="13">
        <v>12</v>
      </c>
      <c r="E170" s="7">
        <v>66.73</v>
      </c>
      <c r="F170" s="19">
        <v>800.76</v>
      </c>
      <c r="G170" s="9">
        <v>6.7699999999999996E-2</v>
      </c>
    </row>
    <row r="171" spans="1:7" ht="22.8" x14ac:dyDescent="0.25">
      <c r="A171" s="3">
        <v>81696</v>
      </c>
      <c r="B171" s="4" t="s">
        <v>430</v>
      </c>
      <c r="C171" s="5" t="s">
        <v>129</v>
      </c>
      <c r="D171" s="13">
        <v>10</v>
      </c>
      <c r="E171" s="7">
        <v>79.69</v>
      </c>
      <c r="F171" s="19">
        <v>796.9</v>
      </c>
      <c r="G171" s="9">
        <v>6.7400000000000002E-2</v>
      </c>
    </row>
    <row r="172" spans="1:7" x14ac:dyDescent="0.25">
      <c r="A172" s="3">
        <v>72578</v>
      </c>
      <c r="B172" s="4" t="s">
        <v>431</v>
      </c>
      <c r="C172" s="5" t="s">
        <v>34</v>
      </c>
      <c r="D172" s="13">
        <v>30</v>
      </c>
      <c r="E172" s="7">
        <v>26.43</v>
      </c>
      <c r="F172" s="19">
        <v>792.9</v>
      </c>
      <c r="G172" s="9">
        <v>6.7000000000000004E-2</v>
      </c>
    </row>
    <row r="173" spans="1:7" ht="45.6" x14ac:dyDescent="0.25">
      <c r="A173" s="4" t="s">
        <v>432</v>
      </c>
      <c r="B173" s="4" t="s">
        <v>433</v>
      </c>
      <c r="C173" s="5" t="s">
        <v>39</v>
      </c>
      <c r="D173" s="13">
        <v>45</v>
      </c>
      <c r="E173" s="7">
        <v>17.62</v>
      </c>
      <c r="F173" s="19">
        <v>792.9</v>
      </c>
      <c r="G173" s="9">
        <v>6.7000000000000004E-2</v>
      </c>
    </row>
    <row r="174" spans="1:7" ht="22.8" x14ac:dyDescent="0.25">
      <c r="A174" s="4" t="s">
        <v>434</v>
      </c>
      <c r="B174" s="4" t="s">
        <v>435</v>
      </c>
      <c r="C174" s="5" t="s">
        <v>39</v>
      </c>
      <c r="D174" s="13">
        <v>14</v>
      </c>
      <c r="E174" s="7">
        <v>56.44</v>
      </c>
      <c r="F174" s="19">
        <v>790.16</v>
      </c>
      <c r="G174" s="9">
        <v>6.6799999999999998E-2</v>
      </c>
    </row>
    <row r="175" spans="1:7" ht="22.8" x14ac:dyDescent="0.25">
      <c r="A175" s="4" t="s">
        <v>436</v>
      </c>
      <c r="B175" s="4" t="s">
        <v>437</v>
      </c>
      <c r="C175" s="5" t="s">
        <v>39</v>
      </c>
      <c r="D175" s="15">
        <v>1</v>
      </c>
      <c r="E175" s="12">
        <v>780.81</v>
      </c>
      <c r="F175" s="19">
        <v>780.81</v>
      </c>
      <c r="G175" s="9">
        <v>6.6000000000000003E-2</v>
      </c>
    </row>
    <row r="176" spans="1:7" ht="22.8" x14ac:dyDescent="0.25">
      <c r="A176" s="3">
        <v>80805</v>
      </c>
      <c r="B176" s="4" t="s">
        <v>438</v>
      </c>
      <c r="C176" s="5" t="s">
        <v>34</v>
      </c>
      <c r="D176" s="15">
        <v>1</v>
      </c>
      <c r="E176" s="12">
        <v>771.26</v>
      </c>
      <c r="F176" s="19">
        <v>771.26</v>
      </c>
      <c r="G176" s="9">
        <v>6.5199999999999994E-2</v>
      </c>
    </row>
    <row r="177" spans="1:7" ht="22.8" x14ac:dyDescent="0.25">
      <c r="A177" s="3">
        <v>71184</v>
      </c>
      <c r="B177" s="4" t="s">
        <v>439</v>
      </c>
      <c r="C177" s="5" t="s">
        <v>34</v>
      </c>
      <c r="D177" s="15">
        <v>6</v>
      </c>
      <c r="E177" s="12">
        <v>127.58</v>
      </c>
      <c r="F177" s="19">
        <v>765.48</v>
      </c>
      <c r="G177" s="9">
        <v>6.4699999999999994E-2</v>
      </c>
    </row>
    <row r="178" spans="1:7" ht="22.8" x14ac:dyDescent="0.25">
      <c r="A178" s="3">
        <v>71193</v>
      </c>
      <c r="B178" s="4" t="s">
        <v>440</v>
      </c>
      <c r="C178" s="5" t="s">
        <v>129</v>
      </c>
      <c r="D178" s="13">
        <v>70</v>
      </c>
      <c r="E178" s="7">
        <v>10.85</v>
      </c>
      <c r="F178" s="19">
        <v>759.5</v>
      </c>
      <c r="G178" s="9">
        <v>6.4199999999999993E-2</v>
      </c>
    </row>
    <row r="179" spans="1:7" ht="22.8" x14ac:dyDescent="0.25">
      <c r="A179" s="3">
        <v>81784</v>
      </c>
      <c r="B179" s="4" t="s">
        <v>441</v>
      </c>
      <c r="C179" s="5" t="s">
        <v>34</v>
      </c>
      <c r="D179" s="13">
        <v>14</v>
      </c>
      <c r="E179" s="7">
        <v>52.52</v>
      </c>
      <c r="F179" s="19">
        <v>735.28</v>
      </c>
      <c r="G179" s="9">
        <v>6.2199999999999998E-2</v>
      </c>
    </row>
    <row r="180" spans="1:7" x14ac:dyDescent="0.25">
      <c r="A180" s="3">
        <v>81730</v>
      </c>
      <c r="B180" s="4" t="s">
        <v>442</v>
      </c>
      <c r="C180" s="5" t="s">
        <v>34</v>
      </c>
      <c r="D180" s="13">
        <v>34</v>
      </c>
      <c r="E180" s="7">
        <v>20.64</v>
      </c>
      <c r="F180" s="19">
        <v>701.76</v>
      </c>
      <c r="G180" s="9">
        <v>5.9299999999999999E-2</v>
      </c>
    </row>
    <row r="181" spans="1:7" x14ac:dyDescent="0.25">
      <c r="A181" s="3">
        <v>71702</v>
      </c>
      <c r="B181" s="4" t="s">
        <v>443</v>
      </c>
      <c r="C181" s="5" t="s">
        <v>34</v>
      </c>
      <c r="D181" s="13">
        <v>73</v>
      </c>
      <c r="E181" s="18">
        <v>9.26</v>
      </c>
      <c r="F181" s="19">
        <v>675.98</v>
      </c>
      <c r="G181" s="9">
        <v>5.7099999999999998E-2</v>
      </c>
    </row>
    <row r="182" spans="1:7" x14ac:dyDescent="0.25">
      <c r="A182" s="3">
        <v>71705</v>
      </c>
      <c r="B182" s="4" t="s">
        <v>444</v>
      </c>
      <c r="C182" s="5" t="s">
        <v>34</v>
      </c>
      <c r="D182" s="13">
        <v>25</v>
      </c>
      <c r="E182" s="7">
        <v>26.9</v>
      </c>
      <c r="F182" s="19">
        <v>672.5</v>
      </c>
      <c r="G182" s="9">
        <v>5.6800000000000003E-2</v>
      </c>
    </row>
    <row r="183" spans="1:7" ht="34.200000000000003" x14ac:dyDescent="0.25">
      <c r="A183" s="4" t="s">
        <v>445</v>
      </c>
      <c r="B183" s="4" t="s">
        <v>446</v>
      </c>
      <c r="C183" s="5" t="s">
        <v>39</v>
      </c>
      <c r="D183" s="15">
        <v>7</v>
      </c>
      <c r="E183" s="7">
        <v>94.85</v>
      </c>
      <c r="F183" s="19">
        <v>663.95</v>
      </c>
      <c r="G183" s="9">
        <v>5.6099999999999997E-2</v>
      </c>
    </row>
    <row r="184" spans="1:7" x14ac:dyDescent="0.25">
      <c r="A184" s="3">
        <v>81003</v>
      </c>
      <c r="B184" s="4" t="s">
        <v>170</v>
      </c>
      <c r="C184" s="5" t="s">
        <v>129</v>
      </c>
      <c r="D184" s="13">
        <v>60</v>
      </c>
      <c r="E184" s="7">
        <v>10.7</v>
      </c>
      <c r="F184" s="19">
        <v>642</v>
      </c>
      <c r="G184" s="9">
        <v>5.4300000000000001E-2</v>
      </c>
    </row>
    <row r="185" spans="1:7" x14ac:dyDescent="0.25">
      <c r="A185" s="3">
        <v>81936</v>
      </c>
      <c r="B185" s="4" t="s">
        <v>447</v>
      </c>
      <c r="C185" s="5" t="s">
        <v>34</v>
      </c>
      <c r="D185" s="13">
        <v>35</v>
      </c>
      <c r="E185" s="7">
        <v>18.079999999999998</v>
      </c>
      <c r="F185" s="19">
        <v>632.79999999999995</v>
      </c>
      <c r="G185" s="9">
        <v>5.3499999999999999E-2</v>
      </c>
    </row>
    <row r="186" spans="1:7" ht="22.8" x14ac:dyDescent="0.25">
      <c r="A186" s="4" t="s">
        <v>448</v>
      </c>
      <c r="B186" s="4" t="s">
        <v>449</v>
      </c>
      <c r="C186" s="5" t="s">
        <v>39</v>
      </c>
      <c r="D186" s="13">
        <v>12</v>
      </c>
      <c r="E186" s="7">
        <v>52.42</v>
      </c>
      <c r="F186" s="19">
        <v>629.04</v>
      </c>
      <c r="G186" s="9">
        <v>5.3199999999999997E-2</v>
      </c>
    </row>
    <row r="187" spans="1:7" ht="34.200000000000003" x14ac:dyDescent="0.25">
      <c r="A187" s="4" t="s">
        <v>450</v>
      </c>
      <c r="B187" s="4" t="s">
        <v>451</v>
      </c>
      <c r="C187" s="5" t="s">
        <v>39</v>
      </c>
      <c r="D187" s="13">
        <v>13</v>
      </c>
      <c r="E187" s="7">
        <v>47.92</v>
      </c>
      <c r="F187" s="19">
        <v>622.96</v>
      </c>
      <c r="G187" s="9">
        <v>5.2699999999999997E-2</v>
      </c>
    </row>
    <row r="188" spans="1:7" x14ac:dyDescent="0.25">
      <c r="A188" s="3">
        <v>80670</v>
      </c>
      <c r="B188" s="4" t="s">
        <v>452</v>
      </c>
      <c r="C188" s="5" t="s">
        <v>34</v>
      </c>
      <c r="D188" s="15">
        <v>2</v>
      </c>
      <c r="E188" s="12">
        <v>288.97000000000003</v>
      </c>
      <c r="F188" s="19">
        <v>577.94000000000005</v>
      </c>
      <c r="G188" s="9">
        <v>4.8800000000000003E-2</v>
      </c>
    </row>
    <row r="189" spans="1:7" ht="22.8" x14ac:dyDescent="0.25">
      <c r="A189" s="3">
        <v>80929</v>
      </c>
      <c r="B189" s="4" t="s">
        <v>453</v>
      </c>
      <c r="C189" s="5" t="s">
        <v>34</v>
      </c>
      <c r="D189" s="15">
        <v>2</v>
      </c>
      <c r="E189" s="12">
        <v>285.92</v>
      </c>
      <c r="F189" s="19">
        <v>571.84</v>
      </c>
      <c r="G189" s="9">
        <v>4.8300000000000003E-2</v>
      </c>
    </row>
    <row r="190" spans="1:7" x14ac:dyDescent="0.25">
      <c r="A190" s="3">
        <v>81664</v>
      </c>
      <c r="B190" s="4" t="s">
        <v>454</v>
      </c>
      <c r="C190" s="5" t="s">
        <v>34</v>
      </c>
      <c r="D190" s="13">
        <v>10</v>
      </c>
      <c r="E190" s="7">
        <v>56.34</v>
      </c>
      <c r="F190" s="19">
        <v>563.4</v>
      </c>
      <c r="G190" s="9">
        <v>4.7600000000000003E-2</v>
      </c>
    </row>
    <row r="191" spans="1:7" x14ac:dyDescent="0.25">
      <c r="A191" s="3">
        <v>52003</v>
      </c>
      <c r="B191" s="4" t="s">
        <v>66</v>
      </c>
      <c r="C191" s="5" t="s">
        <v>31</v>
      </c>
      <c r="D191" s="13">
        <v>40.32</v>
      </c>
      <c r="E191" s="7">
        <v>13.94</v>
      </c>
      <c r="F191" s="19">
        <v>562.05999999999995</v>
      </c>
      <c r="G191" s="9">
        <v>4.7500000000000001E-2</v>
      </c>
    </row>
    <row r="192" spans="1:7" ht="22.8" x14ac:dyDescent="0.25">
      <c r="A192" s="4" t="s">
        <v>455</v>
      </c>
      <c r="B192" s="4" t="s">
        <v>456</v>
      </c>
      <c r="C192" s="5" t="s">
        <v>39</v>
      </c>
      <c r="D192" s="15">
        <v>1</v>
      </c>
      <c r="E192" s="12">
        <v>559.78</v>
      </c>
      <c r="F192" s="19">
        <v>559.78</v>
      </c>
      <c r="G192" s="9">
        <v>4.7300000000000002E-2</v>
      </c>
    </row>
    <row r="193" spans="1:7" ht="22.8" x14ac:dyDescent="0.25">
      <c r="A193" s="3">
        <v>71194</v>
      </c>
      <c r="B193" s="4" t="s">
        <v>457</v>
      </c>
      <c r="C193" s="5" t="s">
        <v>129</v>
      </c>
      <c r="D193" s="13">
        <v>50</v>
      </c>
      <c r="E193" s="7">
        <v>11.1</v>
      </c>
      <c r="F193" s="19">
        <v>555</v>
      </c>
      <c r="G193" s="9">
        <v>4.6899999999999997E-2</v>
      </c>
    </row>
    <row r="194" spans="1:7" ht="22.8" x14ac:dyDescent="0.25">
      <c r="A194" s="4" t="s">
        <v>458</v>
      </c>
      <c r="B194" s="4" t="s">
        <v>459</v>
      </c>
      <c r="C194" s="5" t="s">
        <v>39</v>
      </c>
      <c r="D194" s="13">
        <v>12</v>
      </c>
      <c r="E194" s="7">
        <v>45.76</v>
      </c>
      <c r="F194" s="19">
        <v>549.12</v>
      </c>
      <c r="G194" s="9">
        <v>4.6399999999999997E-2</v>
      </c>
    </row>
    <row r="195" spans="1:7" x14ac:dyDescent="0.25">
      <c r="A195" s="3">
        <v>82230</v>
      </c>
      <c r="B195" s="4" t="s">
        <v>460</v>
      </c>
      <c r="C195" s="5" t="s">
        <v>34</v>
      </c>
      <c r="D195" s="13">
        <v>26</v>
      </c>
      <c r="E195" s="7">
        <v>20.82</v>
      </c>
      <c r="F195" s="19">
        <v>541.32000000000005</v>
      </c>
      <c r="G195" s="9">
        <v>4.5699999999999998E-2</v>
      </c>
    </row>
    <row r="196" spans="1:7" x14ac:dyDescent="0.25">
      <c r="A196" s="3">
        <v>81921</v>
      </c>
      <c r="B196" s="4" t="s">
        <v>461</v>
      </c>
      <c r="C196" s="5" t="s">
        <v>34</v>
      </c>
      <c r="D196" s="13">
        <v>32</v>
      </c>
      <c r="E196" s="7">
        <v>16.82</v>
      </c>
      <c r="F196" s="19">
        <v>538.24</v>
      </c>
      <c r="G196" s="9">
        <v>4.5499999999999999E-2</v>
      </c>
    </row>
    <row r="197" spans="1:7" x14ac:dyDescent="0.25">
      <c r="A197" s="3">
        <v>82231</v>
      </c>
      <c r="B197" s="4" t="s">
        <v>462</v>
      </c>
      <c r="C197" s="5" t="s">
        <v>34</v>
      </c>
      <c r="D197" s="13">
        <v>17</v>
      </c>
      <c r="E197" s="7">
        <v>30.26</v>
      </c>
      <c r="F197" s="19">
        <v>514.41999999999996</v>
      </c>
      <c r="G197" s="9">
        <v>4.3499999999999997E-2</v>
      </c>
    </row>
    <row r="198" spans="1:7" x14ac:dyDescent="0.25">
      <c r="A198" s="3">
        <v>180303</v>
      </c>
      <c r="B198" s="4" t="s">
        <v>463</v>
      </c>
      <c r="C198" s="5" t="s">
        <v>17</v>
      </c>
      <c r="D198" s="15">
        <v>1.1499999999999999</v>
      </c>
      <c r="E198" s="12">
        <v>438.24</v>
      </c>
      <c r="F198" s="19">
        <v>503.97</v>
      </c>
      <c r="G198" s="9">
        <v>4.2599999999999999E-2</v>
      </c>
    </row>
    <row r="199" spans="1:7" ht="22.8" x14ac:dyDescent="0.25">
      <c r="A199" s="3">
        <v>81445</v>
      </c>
      <c r="B199" s="4" t="s">
        <v>464</v>
      </c>
      <c r="C199" s="5" t="s">
        <v>34</v>
      </c>
      <c r="D199" s="13">
        <v>26</v>
      </c>
      <c r="E199" s="7">
        <v>19.079999999999998</v>
      </c>
      <c r="F199" s="19">
        <v>496.08</v>
      </c>
      <c r="G199" s="9">
        <v>4.19E-2</v>
      </c>
    </row>
    <row r="200" spans="1:7" ht="22.8" x14ac:dyDescent="0.25">
      <c r="A200" s="3">
        <v>80513</v>
      </c>
      <c r="B200" s="4" t="s">
        <v>465</v>
      </c>
      <c r="C200" s="5" t="s">
        <v>34</v>
      </c>
      <c r="D200" s="13">
        <v>16</v>
      </c>
      <c r="E200" s="7">
        <v>29.79</v>
      </c>
      <c r="F200" s="19">
        <v>476.64</v>
      </c>
      <c r="G200" s="9">
        <v>4.0300000000000002E-2</v>
      </c>
    </row>
    <row r="201" spans="1:7" x14ac:dyDescent="0.25">
      <c r="A201" s="3">
        <v>70564</v>
      </c>
      <c r="B201" s="4" t="s">
        <v>466</v>
      </c>
      <c r="C201" s="5" t="s">
        <v>24</v>
      </c>
      <c r="D201" s="13">
        <v>57</v>
      </c>
      <c r="E201" s="18">
        <v>8.02</v>
      </c>
      <c r="F201" s="19">
        <v>457.14</v>
      </c>
      <c r="G201" s="9">
        <v>3.8600000000000002E-2</v>
      </c>
    </row>
    <row r="202" spans="1:7" ht="22.8" x14ac:dyDescent="0.25">
      <c r="A202" s="4" t="s">
        <v>467</v>
      </c>
      <c r="B202" s="4" t="s">
        <v>468</v>
      </c>
      <c r="C202" s="5" t="s">
        <v>39</v>
      </c>
      <c r="D202" s="15">
        <v>8</v>
      </c>
      <c r="E202" s="7">
        <v>56.44</v>
      </c>
      <c r="F202" s="19">
        <v>451.52</v>
      </c>
      <c r="G202" s="9">
        <v>3.8100000000000002E-2</v>
      </c>
    </row>
    <row r="203" spans="1:7" x14ac:dyDescent="0.25">
      <c r="A203" s="3">
        <v>81006</v>
      </c>
      <c r="B203" s="4" t="s">
        <v>155</v>
      </c>
      <c r="C203" s="5" t="s">
        <v>24</v>
      </c>
      <c r="D203" s="13">
        <v>15</v>
      </c>
      <c r="E203" s="7">
        <v>29.74</v>
      </c>
      <c r="F203" s="19">
        <v>446.1</v>
      </c>
      <c r="G203" s="9">
        <v>3.7699999999999997E-2</v>
      </c>
    </row>
    <row r="204" spans="1:7" ht="22.8" x14ac:dyDescent="0.25">
      <c r="A204" s="3">
        <v>80810</v>
      </c>
      <c r="B204" s="4" t="s">
        <v>469</v>
      </c>
      <c r="C204" s="5" t="s">
        <v>34</v>
      </c>
      <c r="D204" s="15">
        <v>4</v>
      </c>
      <c r="E204" s="12">
        <v>111.44</v>
      </c>
      <c r="F204" s="19">
        <v>445.76</v>
      </c>
      <c r="G204" s="9">
        <v>3.7699999999999997E-2</v>
      </c>
    </row>
    <row r="205" spans="1:7" ht="34.200000000000003" x14ac:dyDescent="0.25">
      <c r="A205" s="4" t="s">
        <v>470</v>
      </c>
      <c r="B205" s="4" t="s">
        <v>471</v>
      </c>
      <c r="C205" s="5" t="s">
        <v>39</v>
      </c>
      <c r="D205" s="13">
        <v>21</v>
      </c>
      <c r="E205" s="7">
        <v>20.41</v>
      </c>
      <c r="F205" s="19">
        <v>428.61</v>
      </c>
      <c r="G205" s="9">
        <v>3.6200000000000003E-2</v>
      </c>
    </row>
    <row r="206" spans="1:7" ht="22.8" x14ac:dyDescent="0.25">
      <c r="A206" s="4" t="s">
        <v>472</v>
      </c>
      <c r="B206" s="4" t="s">
        <v>473</v>
      </c>
      <c r="C206" s="5" t="s">
        <v>39</v>
      </c>
      <c r="D206" s="15">
        <v>7</v>
      </c>
      <c r="E206" s="7">
        <v>61.22</v>
      </c>
      <c r="F206" s="19">
        <v>428.54</v>
      </c>
      <c r="G206" s="9">
        <v>3.6200000000000003E-2</v>
      </c>
    </row>
    <row r="207" spans="1:7" ht="45.6" x14ac:dyDescent="0.25">
      <c r="A207" s="4" t="s">
        <v>474</v>
      </c>
      <c r="B207" s="4" t="s">
        <v>475</v>
      </c>
      <c r="C207" s="5" t="s">
        <v>39</v>
      </c>
      <c r="D207" s="15">
        <v>4</v>
      </c>
      <c r="E207" s="12">
        <v>104.37</v>
      </c>
      <c r="F207" s="19">
        <v>417.48</v>
      </c>
      <c r="G207" s="9">
        <v>3.5299999999999998E-2</v>
      </c>
    </row>
    <row r="208" spans="1:7" x14ac:dyDescent="0.25">
      <c r="A208" s="3">
        <v>70375</v>
      </c>
      <c r="B208" s="4" t="s">
        <v>476</v>
      </c>
      <c r="C208" s="5" t="s">
        <v>34</v>
      </c>
      <c r="D208" s="13">
        <v>68</v>
      </c>
      <c r="E208" s="18">
        <v>6.1</v>
      </c>
      <c r="F208" s="19">
        <v>414.8</v>
      </c>
      <c r="G208" s="9">
        <v>3.5000000000000003E-2</v>
      </c>
    </row>
    <row r="209" spans="1:7" ht="22.8" x14ac:dyDescent="0.25">
      <c r="A209" s="3">
        <v>80520</v>
      </c>
      <c r="B209" s="4" t="s">
        <v>477</v>
      </c>
      <c r="C209" s="5" t="s">
        <v>113</v>
      </c>
      <c r="D209" s="13">
        <v>16</v>
      </c>
      <c r="E209" s="7">
        <v>25.66</v>
      </c>
      <c r="F209" s="19">
        <v>410.56</v>
      </c>
      <c r="G209" s="9">
        <v>3.4700000000000002E-2</v>
      </c>
    </row>
    <row r="210" spans="1:7" x14ac:dyDescent="0.25">
      <c r="A210" s="3">
        <v>82233</v>
      </c>
      <c r="B210" s="4" t="s">
        <v>478</v>
      </c>
      <c r="C210" s="5" t="s">
        <v>34</v>
      </c>
      <c r="D210" s="13">
        <v>11</v>
      </c>
      <c r="E210" s="7">
        <v>36.799999999999997</v>
      </c>
      <c r="F210" s="19">
        <v>404.8</v>
      </c>
      <c r="G210" s="9">
        <v>3.4200000000000001E-2</v>
      </c>
    </row>
    <row r="211" spans="1:7" x14ac:dyDescent="0.25">
      <c r="A211" s="3">
        <v>81927</v>
      </c>
      <c r="B211" s="4" t="s">
        <v>479</v>
      </c>
      <c r="C211" s="5" t="s">
        <v>34</v>
      </c>
      <c r="D211" s="13">
        <v>21</v>
      </c>
      <c r="E211" s="7">
        <v>18.96</v>
      </c>
      <c r="F211" s="19">
        <v>398.16</v>
      </c>
      <c r="G211" s="9">
        <v>3.3599999999999998E-2</v>
      </c>
    </row>
    <row r="212" spans="1:7" x14ac:dyDescent="0.25">
      <c r="A212" s="3">
        <v>81324</v>
      </c>
      <c r="B212" s="4" t="s">
        <v>198</v>
      </c>
      <c r="C212" s="5" t="s">
        <v>34</v>
      </c>
      <c r="D212" s="13">
        <v>19</v>
      </c>
      <c r="E212" s="7">
        <v>20.79</v>
      </c>
      <c r="F212" s="19">
        <v>395.01</v>
      </c>
      <c r="G212" s="9">
        <v>3.3399999999999999E-2</v>
      </c>
    </row>
    <row r="213" spans="1:7" x14ac:dyDescent="0.25">
      <c r="A213" s="3">
        <v>71598</v>
      </c>
      <c r="B213" s="4" t="s">
        <v>480</v>
      </c>
      <c r="C213" s="5" t="s">
        <v>39</v>
      </c>
      <c r="D213" s="13">
        <v>12</v>
      </c>
      <c r="E213" s="7">
        <v>32.909999999999997</v>
      </c>
      <c r="F213" s="19">
        <v>394.92</v>
      </c>
      <c r="G213" s="9">
        <v>3.3399999999999999E-2</v>
      </c>
    </row>
    <row r="214" spans="1:7" x14ac:dyDescent="0.25">
      <c r="A214" s="3">
        <v>80910</v>
      </c>
      <c r="B214" s="4" t="s">
        <v>481</v>
      </c>
      <c r="C214" s="5" t="s">
        <v>34</v>
      </c>
      <c r="D214" s="15">
        <v>1</v>
      </c>
      <c r="E214" s="12">
        <v>388.74</v>
      </c>
      <c r="F214" s="19">
        <v>388.74</v>
      </c>
      <c r="G214" s="9">
        <v>3.2800000000000003E-2</v>
      </c>
    </row>
    <row r="215" spans="1:7" x14ac:dyDescent="0.25">
      <c r="A215" s="3">
        <v>72532</v>
      </c>
      <c r="B215" s="4" t="s">
        <v>482</v>
      </c>
      <c r="C215" s="5" t="s">
        <v>34</v>
      </c>
      <c r="D215" s="13">
        <v>12</v>
      </c>
      <c r="E215" s="7">
        <v>32.049999999999997</v>
      </c>
      <c r="F215" s="19">
        <v>384.6</v>
      </c>
      <c r="G215" s="9">
        <v>3.2500000000000001E-2</v>
      </c>
    </row>
    <row r="216" spans="1:7" x14ac:dyDescent="0.25">
      <c r="A216" s="3">
        <v>81922</v>
      </c>
      <c r="B216" s="4" t="s">
        <v>213</v>
      </c>
      <c r="C216" s="5" t="s">
        <v>34</v>
      </c>
      <c r="D216" s="13">
        <v>19</v>
      </c>
      <c r="E216" s="7">
        <v>18.57</v>
      </c>
      <c r="F216" s="19">
        <v>352.83</v>
      </c>
      <c r="G216" s="9">
        <v>2.98E-2</v>
      </c>
    </row>
    <row r="217" spans="1:7" x14ac:dyDescent="0.25">
      <c r="A217" s="3">
        <v>71862</v>
      </c>
      <c r="B217" s="4" t="s">
        <v>483</v>
      </c>
      <c r="C217" s="5" t="s">
        <v>34</v>
      </c>
      <c r="D217" s="11">
        <v>261</v>
      </c>
      <c r="E217" s="18">
        <v>1.35</v>
      </c>
      <c r="F217" s="19">
        <v>352.35</v>
      </c>
      <c r="G217" s="9">
        <v>2.98E-2</v>
      </c>
    </row>
    <row r="218" spans="1:7" x14ac:dyDescent="0.25">
      <c r="A218" s="3">
        <v>81321</v>
      </c>
      <c r="B218" s="4" t="s">
        <v>197</v>
      </c>
      <c r="C218" s="5" t="s">
        <v>34</v>
      </c>
      <c r="D218" s="13">
        <v>34</v>
      </c>
      <c r="E218" s="7">
        <v>10.23</v>
      </c>
      <c r="F218" s="19">
        <v>347.82</v>
      </c>
      <c r="G218" s="9">
        <v>2.9399999999999999E-2</v>
      </c>
    </row>
    <row r="219" spans="1:7" ht="22.8" x14ac:dyDescent="0.25">
      <c r="A219" s="4" t="s">
        <v>484</v>
      </c>
      <c r="B219" s="4" t="s">
        <v>485</v>
      </c>
      <c r="C219" s="5" t="s">
        <v>39</v>
      </c>
      <c r="D219" s="15">
        <v>4</v>
      </c>
      <c r="E219" s="7">
        <v>85.23</v>
      </c>
      <c r="F219" s="19">
        <v>340.92</v>
      </c>
      <c r="G219" s="9">
        <v>2.8799999999999999E-2</v>
      </c>
    </row>
    <row r="220" spans="1:7" x14ac:dyDescent="0.25">
      <c r="A220" s="3">
        <v>81975</v>
      </c>
      <c r="B220" s="4" t="s">
        <v>486</v>
      </c>
      <c r="C220" s="5" t="s">
        <v>34</v>
      </c>
      <c r="D220" s="15">
        <v>6</v>
      </c>
      <c r="E220" s="7">
        <v>56.54</v>
      </c>
      <c r="F220" s="19">
        <v>339.24</v>
      </c>
      <c r="G220" s="9">
        <v>2.87E-2</v>
      </c>
    </row>
    <row r="221" spans="1:7" ht="22.8" x14ac:dyDescent="0.25">
      <c r="A221" s="4" t="s">
        <v>487</v>
      </c>
      <c r="B221" s="4" t="s">
        <v>488</v>
      </c>
      <c r="C221" s="5" t="s">
        <v>39</v>
      </c>
      <c r="D221" s="15">
        <v>1</v>
      </c>
      <c r="E221" s="12">
        <v>339.17</v>
      </c>
      <c r="F221" s="19">
        <v>339.17</v>
      </c>
      <c r="G221" s="9">
        <v>2.86E-2</v>
      </c>
    </row>
    <row r="222" spans="1:7" x14ac:dyDescent="0.25">
      <c r="A222" s="3">
        <v>80510</v>
      </c>
      <c r="B222" s="4" t="s">
        <v>489</v>
      </c>
      <c r="C222" s="5" t="s">
        <v>34</v>
      </c>
      <c r="D222" s="13">
        <v>16</v>
      </c>
      <c r="E222" s="7">
        <v>21.18</v>
      </c>
      <c r="F222" s="19">
        <v>338.88</v>
      </c>
      <c r="G222" s="9">
        <v>2.86E-2</v>
      </c>
    </row>
    <row r="223" spans="1:7" x14ac:dyDescent="0.25">
      <c r="A223" s="3">
        <v>70372</v>
      </c>
      <c r="B223" s="4" t="s">
        <v>490</v>
      </c>
      <c r="C223" s="5" t="s">
        <v>34</v>
      </c>
      <c r="D223" s="11">
        <v>187</v>
      </c>
      <c r="E223" s="18">
        <v>1.81</v>
      </c>
      <c r="F223" s="19">
        <v>338.47</v>
      </c>
      <c r="G223" s="9">
        <v>2.86E-2</v>
      </c>
    </row>
    <row r="224" spans="1:7" ht="22.8" x14ac:dyDescent="0.25">
      <c r="A224" s="3">
        <v>71443</v>
      </c>
      <c r="B224" s="4" t="s">
        <v>491</v>
      </c>
      <c r="C224" s="5" t="s">
        <v>34</v>
      </c>
      <c r="D224" s="15">
        <v>9</v>
      </c>
      <c r="E224" s="7">
        <v>36.89</v>
      </c>
      <c r="F224" s="19">
        <v>332.01</v>
      </c>
      <c r="G224" s="9">
        <v>2.8000000000000001E-2</v>
      </c>
    </row>
    <row r="225" spans="1:7" ht="34.200000000000003" x14ac:dyDescent="0.25">
      <c r="A225" s="4" t="s">
        <v>492</v>
      </c>
      <c r="B225" s="4" t="s">
        <v>493</v>
      </c>
      <c r="C225" s="5" t="s">
        <v>39</v>
      </c>
      <c r="D225" s="15">
        <v>5</v>
      </c>
      <c r="E225" s="7">
        <v>65.290000000000006</v>
      </c>
      <c r="F225" s="19">
        <v>326.45</v>
      </c>
      <c r="G225" s="9">
        <v>2.76E-2</v>
      </c>
    </row>
    <row r="226" spans="1:7" x14ac:dyDescent="0.25">
      <c r="A226" s="3">
        <v>71704</v>
      </c>
      <c r="B226" s="4" t="s">
        <v>494</v>
      </c>
      <c r="C226" s="5" t="s">
        <v>34</v>
      </c>
      <c r="D226" s="13">
        <v>23</v>
      </c>
      <c r="E226" s="7">
        <v>13.8</v>
      </c>
      <c r="F226" s="19">
        <v>317.39999999999998</v>
      </c>
      <c r="G226" s="9">
        <v>2.6800000000000001E-2</v>
      </c>
    </row>
    <row r="227" spans="1:7" x14ac:dyDescent="0.25">
      <c r="A227" s="3">
        <v>81406</v>
      </c>
      <c r="B227" s="4" t="s">
        <v>182</v>
      </c>
      <c r="C227" s="5" t="s">
        <v>34</v>
      </c>
      <c r="D227" s="15">
        <v>5</v>
      </c>
      <c r="E227" s="7">
        <v>62.86</v>
      </c>
      <c r="F227" s="19">
        <v>314.3</v>
      </c>
      <c r="G227" s="9">
        <v>2.6499999999999999E-2</v>
      </c>
    </row>
    <row r="228" spans="1:7" ht="22.8" x14ac:dyDescent="0.25">
      <c r="A228" s="3">
        <v>121101</v>
      </c>
      <c r="B228" s="4" t="s">
        <v>102</v>
      </c>
      <c r="C228" s="5" t="s">
        <v>17</v>
      </c>
      <c r="D228" s="13">
        <v>14.08</v>
      </c>
      <c r="E228" s="7">
        <v>21.48</v>
      </c>
      <c r="F228" s="19">
        <v>302.43</v>
      </c>
      <c r="G228" s="9">
        <v>2.5499999999999998E-2</v>
      </c>
    </row>
    <row r="229" spans="1:7" x14ac:dyDescent="0.25">
      <c r="A229" s="3">
        <v>60312</v>
      </c>
      <c r="B229" s="4" t="s">
        <v>495</v>
      </c>
      <c r="C229" s="5" t="s">
        <v>31</v>
      </c>
      <c r="D229" s="13">
        <v>20</v>
      </c>
      <c r="E229" s="7">
        <v>15.1</v>
      </c>
      <c r="F229" s="19">
        <v>302</v>
      </c>
      <c r="G229" s="9">
        <v>2.5499999999999998E-2</v>
      </c>
    </row>
    <row r="230" spans="1:7" x14ac:dyDescent="0.25">
      <c r="A230" s="3">
        <v>81007</v>
      </c>
      <c r="B230" s="4" t="s">
        <v>121</v>
      </c>
      <c r="C230" s="5" t="s">
        <v>24</v>
      </c>
      <c r="D230" s="15">
        <v>6</v>
      </c>
      <c r="E230" s="7">
        <v>49.7</v>
      </c>
      <c r="F230" s="19">
        <v>298.2</v>
      </c>
      <c r="G230" s="9">
        <v>2.52E-2</v>
      </c>
    </row>
    <row r="231" spans="1:7" ht="22.8" x14ac:dyDescent="0.25">
      <c r="A231" s="3">
        <v>20106</v>
      </c>
      <c r="B231" s="4" t="s">
        <v>496</v>
      </c>
      <c r="C231" s="5" t="s">
        <v>17</v>
      </c>
      <c r="D231" s="13">
        <v>33.56</v>
      </c>
      <c r="E231" s="18">
        <v>8.81</v>
      </c>
      <c r="F231" s="19">
        <v>295.66000000000003</v>
      </c>
      <c r="G231" s="9">
        <v>2.5000000000000001E-2</v>
      </c>
    </row>
    <row r="232" spans="1:7" ht="22.8" x14ac:dyDescent="0.25">
      <c r="A232" s="4" t="s">
        <v>497</v>
      </c>
      <c r="B232" s="4" t="s">
        <v>498</v>
      </c>
      <c r="C232" s="5" t="s">
        <v>39</v>
      </c>
      <c r="D232" s="15">
        <v>2</v>
      </c>
      <c r="E232" s="12">
        <v>143.31</v>
      </c>
      <c r="F232" s="19">
        <v>286.62</v>
      </c>
      <c r="G232" s="9">
        <v>2.4199999999999999E-2</v>
      </c>
    </row>
    <row r="233" spans="1:7" x14ac:dyDescent="0.25">
      <c r="A233" s="3">
        <v>81923</v>
      </c>
      <c r="B233" s="4" t="s">
        <v>499</v>
      </c>
      <c r="C233" s="5" t="s">
        <v>34</v>
      </c>
      <c r="D233" s="13">
        <v>10</v>
      </c>
      <c r="E233" s="7">
        <v>28.12</v>
      </c>
      <c r="F233" s="19">
        <v>281.2</v>
      </c>
      <c r="G233" s="9">
        <v>2.3699999999999999E-2</v>
      </c>
    </row>
    <row r="234" spans="1:7" x14ac:dyDescent="0.25">
      <c r="A234" s="3">
        <v>70392</v>
      </c>
      <c r="B234" s="4" t="s">
        <v>500</v>
      </c>
      <c r="C234" s="5" t="s">
        <v>34</v>
      </c>
      <c r="D234" s="11">
        <v>261</v>
      </c>
      <c r="E234" s="18">
        <v>1.07</v>
      </c>
      <c r="F234" s="19">
        <v>279.27</v>
      </c>
      <c r="G234" s="9">
        <v>2.3599999999999999E-2</v>
      </c>
    </row>
    <row r="235" spans="1:7" ht="22.8" x14ac:dyDescent="0.25">
      <c r="A235" s="3">
        <v>81360</v>
      </c>
      <c r="B235" s="4" t="s">
        <v>501</v>
      </c>
      <c r="C235" s="5" t="s">
        <v>34</v>
      </c>
      <c r="D235" s="13">
        <v>20</v>
      </c>
      <c r="E235" s="7">
        <v>13.49</v>
      </c>
      <c r="F235" s="19">
        <v>269.8</v>
      </c>
      <c r="G235" s="9">
        <v>2.2800000000000001E-2</v>
      </c>
    </row>
    <row r="236" spans="1:7" x14ac:dyDescent="0.25">
      <c r="A236" s="4" t="s">
        <v>502</v>
      </c>
      <c r="B236" s="4" t="s">
        <v>503</v>
      </c>
      <c r="C236" s="5" t="s">
        <v>39</v>
      </c>
      <c r="D236" s="11">
        <v>280</v>
      </c>
      <c r="E236" s="18">
        <v>0.95</v>
      </c>
      <c r="F236" s="19">
        <v>266</v>
      </c>
      <c r="G236" s="9">
        <v>2.2499999999999999E-2</v>
      </c>
    </row>
    <row r="237" spans="1:7" x14ac:dyDescent="0.25">
      <c r="A237" s="3">
        <v>80819</v>
      </c>
      <c r="B237" s="4" t="s">
        <v>504</v>
      </c>
      <c r="C237" s="5" t="s">
        <v>39</v>
      </c>
      <c r="D237" s="15">
        <v>1</v>
      </c>
      <c r="E237" s="12">
        <v>255.9</v>
      </c>
      <c r="F237" s="19">
        <v>255.9</v>
      </c>
      <c r="G237" s="9">
        <v>2.1600000000000001E-2</v>
      </c>
    </row>
    <row r="238" spans="1:7" ht="22.8" x14ac:dyDescent="0.25">
      <c r="A238" s="3">
        <v>81069</v>
      </c>
      <c r="B238" s="4" t="s">
        <v>505</v>
      </c>
      <c r="C238" s="5" t="s">
        <v>34</v>
      </c>
      <c r="D238" s="13">
        <v>19</v>
      </c>
      <c r="E238" s="7">
        <v>13.39</v>
      </c>
      <c r="F238" s="19">
        <v>254.41</v>
      </c>
      <c r="G238" s="9">
        <v>2.1499999999999998E-2</v>
      </c>
    </row>
    <row r="239" spans="1:7" x14ac:dyDescent="0.25">
      <c r="A239" s="3">
        <v>71440</v>
      </c>
      <c r="B239" s="4" t="s">
        <v>506</v>
      </c>
      <c r="C239" s="5" t="s">
        <v>34</v>
      </c>
      <c r="D239" s="13">
        <v>12</v>
      </c>
      <c r="E239" s="7">
        <v>21.06</v>
      </c>
      <c r="F239" s="19">
        <v>252.72</v>
      </c>
      <c r="G239" s="9">
        <v>2.1299999999999999E-2</v>
      </c>
    </row>
    <row r="240" spans="1:7" x14ac:dyDescent="0.25">
      <c r="A240" s="3">
        <v>71831</v>
      </c>
      <c r="B240" s="4" t="s">
        <v>507</v>
      </c>
      <c r="C240" s="5" t="s">
        <v>34</v>
      </c>
      <c r="D240" s="15">
        <v>1</v>
      </c>
      <c r="E240" s="12">
        <v>244.39</v>
      </c>
      <c r="F240" s="19">
        <v>244.39</v>
      </c>
      <c r="G240" s="9">
        <v>2.06E-2</v>
      </c>
    </row>
    <row r="241" spans="1:7" ht="45.6" x14ac:dyDescent="0.25">
      <c r="A241" s="4" t="s">
        <v>508</v>
      </c>
      <c r="B241" s="4" t="s">
        <v>509</v>
      </c>
      <c r="C241" s="5" t="s">
        <v>39</v>
      </c>
      <c r="D241" s="15">
        <v>7</v>
      </c>
      <c r="E241" s="7">
        <v>34.229999999999997</v>
      </c>
      <c r="F241" s="19">
        <v>239.61</v>
      </c>
      <c r="G241" s="9">
        <v>2.0199999999999999E-2</v>
      </c>
    </row>
    <row r="242" spans="1:7" x14ac:dyDescent="0.25">
      <c r="A242" s="3">
        <v>81325</v>
      </c>
      <c r="B242" s="4" t="s">
        <v>191</v>
      </c>
      <c r="C242" s="5" t="s">
        <v>34</v>
      </c>
      <c r="D242" s="15">
        <v>5</v>
      </c>
      <c r="E242" s="7">
        <v>46.66</v>
      </c>
      <c r="F242" s="19">
        <v>233.3</v>
      </c>
      <c r="G242" s="9">
        <v>1.9699999999999999E-2</v>
      </c>
    </row>
    <row r="243" spans="1:7" x14ac:dyDescent="0.25">
      <c r="A243" s="3">
        <v>81663</v>
      </c>
      <c r="B243" s="4" t="s">
        <v>510</v>
      </c>
      <c r="C243" s="5" t="s">
        <v>34</v>
      </c>
      <c r="D243" s="15">
        <v>4</v>
      </c>
      <c r="E243" s="7">
        <v>58.23</v>
      </c>
      <c r="F243" s="19">
        <v>232.92</v>
      </c>
      <c r="G243" s="9">
        <v>1.9699999999999999E-2</v>
      </c>
    </row>
    <row r="244" spans="1:7" x14ac:dyDescent="0.25">
      <c r="A244" s="3">
        <v>72579</v>
      </c>
      <c r="B244" s="4" t="s">
        <v>511</v>
      </c>
      <c r="C244" s="5" t="s">
        <v>39</v>
      </c>
      <c r="D244" s="15">
        <v>7</v>
      </c>
      <c r="E244" s="7">
        <v>33.25</v>
      </c>
      <c r="F244" s="19">
        <v>232.75</v>
      </c>
      <c r="G244" s="9">
        <v>1.9599999999999999E-2</v>
      </c>
    </row>
    <row r="245" spans="1:7" x14ac:dyDescent="0.25">
      <c r="A245" s="3">
        <v>81405</v>
      </c>
      <c r="B245" s="4" t="s">
        <v>223</v>
      </c>
      <c r="C245" s="5" t="s">
        <v>34</v>
      </c>
      <c r="D245" s="15">
        <v>7</v>
      </c>
      <c r="E245" s="7">
        <v>32.99</v>
      </c>
      <c r="F245" s="19">
        <v>230.93</v>
      </c>
      <c r="G245" s="9">
        <v>1.95E-2</v>
      </c>
    </row>
    <row r="246" spans="1:7" ht="22.8" x14ac:dyDescent="0.25">
      <c r="A246" s="3">
        <v>81970</v>
      </c>
      <c r="B246" s="4" t="s">
        <v>512</v>
      </c>
      <c r="C246" s="5" t="s">
        <v>34</v>
      </c>
      <c r="D246" s="15">
        <v>9</v>
      </c>
      <c r="E246" s="7">
        <v>25.55</v>
      </c>
      <c r="F246" s="19">
        <v>229.95</v>
      </c>
      <c r="G246" s="9">
        <v>1.9400000000000001E-2</v>
      </c>
    </row>
    <row r="247" spans="1:7" x14ac:dyDescent="0.25">
      <c r="A247" s="3">
        <v>81501</v>
      </c>
      <c r="B247" s="4" t="s">
        <v>513</v>
      </c>
      <c r="C247" s="5" t="s">
        <v>34</v>
      </c>
      <c r="D247" s="15">
        <v>3</v>
      </c>
      <c r="E247" s="7">
        <v>76.040000000000006</v>
      </c>
      <c r="F247" s="19">
        <v>228.12</v>
      </c>
      <c r="G247" s="9">
        <v>1.9199999999999998E-2</v>
      </c>
    </row>
    <row r="248" spans="1:7" x14ac:dyDescent="0.25">
      <c r="A248" s="3">
        <v>81935</v>
      </c>
      <c r="B248" s="4" t="s">
        <v>514</v>
      </c>
      <c r="C248" s="5" t="s">
        <v>34</v>
      </c>
      <c r="D248" s="13">
        <v>13</v>
      </c>
      <c r="E248" s="7">
        <v>17.34</v>
      </c>
      <c r="F248" s="19">
        <v>225.42</v>
      </c>
      <c r="G248" s="9">
        <v>1.9E-2</v>
      </c>
    </row>
    <row r="249" spans="1:7" ht="22.8" x14ac:dyDescent="0.25">
      <c r="A249" s="3">
        <v>82072</v>
      </c>
      <c r="B249" s="4" t="s">
        <v>515</v>
      </c>
      <c r="C249" s="5" t="s">
        <v>34</v>
      </c>
      <c r="D249" s="13">
        <v>14</v>
      </c>
      <c r="E249" s="7">
        <v>14.87</v>
      </c>
      <c r="F249" s="19">
        <v>208.18</v>
      </c>
      <c r="G249" s="9">
        <v>1.7600000000000001E-2</v>
      </c>
    </row>
    <row r="250" spans="1:7" x14ac:dyDescent="0.25">
      <c r="A250" s="3">
        <v>230804</v>
      </c>
      <c r="B250" s="4" t="s">
        <v>516</v>
      </c>
      <c r="C250" s="5" t="s">
        <v>34</v>
      </c>
      <c r="D250" s="15">
        <v>3</v>
      </c>
      <c r="E250" s="7">
        <v>69.37</v>
      </c>
      <c r="F250" s="19">
        <v>208.11</v>
      </c>
      <c r="G250" s="9">
        <v>1.7600000000000001E-2</v>
      </c>
    </row>
    <row r="251" spans="1:7" x14ac:dyDescent="0.25">
      <c r="A251" s="3">
        <v>81938</v>
      </c>
      <c r="B251" s="4" t="s">
        <v>210</v>
      </c>
      <c r="C251" s="5" t="s">
        <v>34</v>
      </c>
      <c r="D251" s="15">
        <v>6</v>
      </c>
      <c r="E251" s="7">
        <v>33.43</v>
      </c>
      <c r="F251" s="19">
        <v>200.58</v>
      </c>
      <c r="G251" s="9">
        <v>1.6899999999999998E-2</v>
      </c>
    </row>
    <row r="252" spans="1:7" x14ac:dyDescent="0.25">
      <c r="A252" s="3">
        <v>81924</v>
      </c>
      <c r="B252" s="4" t="s">
        <v>224</v>
      </c>
      <c r="C252" s="5" t="s">
        <v>34</v>
      </c>
      <c r="D252" s="15">
        <v>6</v>
      </c>
      <c r="E252" s="7">
        <v>32.78</v>
      </c>
      <c r="F252" s="19">
        <v>196.68</v>
      </c>
      <c r="G252" s="9">
        <v>1.66E-2</v>
      </c>
    </row>
    <row r="253" spans="1:7" ht="22.8" x14ac:dyDescent="0.25">
      <c r="A253" s="3">
        <v>60507</v>
      </c>
      <c r="B253" s="4" t="s">
        <v>517</v>
      </c>
      <c r="C253" s="5" t="s">
        <v>36</v>
      </c>
      <c r="D253" s="15">
        <v>0.28299999999999997</v>
      </c>
      <c r="E253" s="12">
        <v>678.54</v>
      </c>
      <c r="F253" s="19">
        <v>192.02</v>
      </c>
      <c r="G253" s="9">
        <v>1.6199999999999999E-2</v>
      </c>
    </row>
    <row r="254" spans="1:7" ht="22.8" x14ac:dyDescent="0.25">
      <c r="A254" s="3">
        <v>81184</v>
      </c>
      <c r="B254" s="4" t="s">
        <v>226</v>
      </c>
      <c r="C254" s="5" t="s">
        <v>34</v>
      </c>
      <c r="D254" s="15">
        <v>7</v>
      </c>
      <c r="E254" s="7">
        <v>27.24</v>
      </c>
      <c r="F254" s="19">
        <v>190.68</v>
      </c>
      <c r="G254" s="9">
        <v>1.61E-2</v>
      </c>
    </row>
    <row r="255" spans="1:7" ht="22.8" x14ac:dyDescent="0.25">
      <c r="A255" s="4" t="s">
        <v>518</v>
      </c>
      <c r="B255" s="4" t="s">
        <v>519</v>
      </c>
      <c r="C255" s="5" t="s">
        <v>39</v>
      </c>
      <c r="D255" s="15">
        <v>6</v>
      </c>
      <c r="E255" s="7">
        <v>31.44</v>
      </c>
      <c r="F255" s="19">
        <v>188.64</v>
      </c>
      <c r="G255" s="9">
        <v>1.5900000000000001E-2</v>
      </c>
    </row>
    <row r="256" spans="1:7" x14ac:dyDescent="0.25">
      <c r="A256" s="3">
        <v>70374</v>
      </c>
      <c r="B256" s="4" t="s">
        <v>520</v>
      </c>
      <c r="C256" s="5" t="s">
        <v>34</v>
      </c>
      <c r="D256" s="13">
        <v>42</v>
      </c>
      <c r="E256" s="18">
        <v>4.38</v>
      </c>
      <c r="F256" s="19">
        <v>183.96</v>
      </c>
      <c r="G256" s="9">
        <v>1.55E-2</v>
      </c>
    </row>
    <row r="257" spans="1:7" x14ac:dyDescent="0.25">
      <c r="A257" s="3">
        <v>70422</v>
      </c>
      <c r="B257" s="4" t="s">
        <v>521</v>
      </c>
      <c r="C257" s="5" t="s">
        <v>522</v>
      </c>
      <c r="D257" s="13">
        <v>45</v>
      </c>
      <c r="E257" s="18">
        <v>3.93</v>
      </c>
      <c r="F257" s="19">
        <v>176.85</v>
      </c>
      <c r="G257" s="9">
        <v>1.49E-2</v>
      </c>
    </row>
    <row r="258" spans="1:7" ht="22.8" x14ac:dyDescent="0.25">
      <c r="A258" s="4" t="s">
        <v>523</v>
      </c>
      <c r="B258" s="4" t="s">
        <v>524</v>
      </c>
      <c r="C258" s="5" t="s">
        <v>39</v>
      </c>
      <c r="D258" s="15">
        <v>4</v>
      </c>
      <c r="E258" s="7">
        <v>43.27</v>
      </c>
      <c r="F258" s="19">
        <v>173.08</v>
      </c>
      <c r="G258" s="9">
        <v>1.46E-2</v>
      </c>
    </row>
    <row r="259" spans="1:7" ht="22.8" x14ac:dyDescent="0.25">
      <c r="A259" s="3">
        <v>80656</v>
      </c>
      <c r="B259" s="4" t="s">
        <v>525</v>
      </c>
      <c r="C259" s="5" t="s">
        <v>39</v>
      </c>
      <c r="D259" s="15">
        <v>1</v>
      </c>
      <c r="E259" s="12">
        <v>172.67</v>
      </c>
      <c r="F259" s="19">
        <v>172.67</v>
      </c>
      <c r="G259" s="9">
        <v>1.46E-2</v>
      </c>
    </row>
    <row r="260" spans="1:7" x14ac:dyDescent="0.25">
      <c r="A260" s="3">
        <v>81937</v>
      </c>
      <c r="B260" s="4" t="s">
        <v>526</v>
      </c>
      <c r="C260" s="5" t="s">
        <v>34</v>
      </c>
      <c r="D260" s="15">
        <v>6</v>
      </c>
      <c r="E260" s="7">
        <v>28.71</v>
      </c>
      <c r="F260" s="19">
        <v>172.26</v>
      </c>
      <c r="G260" s="9">
        <v>1.4500000000000001E-2</v>
      </c>
    </row>
    <row r="261" spans="1:7" ht="22.8" x14ac:dyDescent="0.25">
      <c r="A261" s="3">
        <v>80680</v>
      </c>
      <c r="B261" s="4" t="s">
        <v>527</v>
      </c>
      <c r="C261" s="5" t="s">
        <v>34</v>
      </c>
      <c r="D261" s="15">
        <v>2</v>
      </c>
      <c r="E261" s="7">
        <v>78.75</v>
      </c>
      <c r="F261" s="19">
        <v>157.5</v>
      </c>
      <c r="G261" s="9">
        <v>1.3299999999999999E-2</v>
      </c>
    </row>
    <row r="262" spans="1:7" ht="22.8" x14ac:dyDescent="0.25">
      <c r="A262" s="3">
        <v>100102</v>
      </c>
      <c r="B262" s="4" t="s">
        <v>528</v>
      </c>
      <c r="C262" s="5" t="s">
        <v>17</v>
      </c>
      <c r="D262" s="15">
        <v>1.2090000000000001</v>
      </c>
      <c r="E262" s="12">
        <v>122.96</v>
      </c>
      <c r="F262" s="19">
        <v>148.65</v>
      </c>
      <c r="G262" s="9">
        <v>1.2500000000000001E-2</v>
      </c>
    </row>
    <row r="263" spans="1:7" x14ac:dyDescent="0.25">
      <c r="A263" s="4" t="s">
        <v>529</v>
      </c>
      <c r="B263" s="4" t="s">
        <v>530</v>
      </c>
      <c r="C263" s="5" t="s">
        <v>39</v>
      </c>
      <c r="D263" s="15">
        <v>1</v>
      </c>
      <c r="E263" s="12">
        <v>147.63999999999999</v>
      </c>
      <c r="F263" s="19">
        <v>147.63999999999999</v>
      </c>
      <c r="G263" s="9">
        <v>1.24E-2</v>
      </c>
    </row>
    <row r="264" spans="1:7" ht="22.8" x14ac:dyDescent="0.25">
      <c r="A264" s="3">
        <v>81066</v>
      </c>
      <c r="B264" s="4" t="s">
        <v>531</v>
      </c>
      <c r="C264" s="5" t="s">
        <v>34</v>
      </c>
      <c r="D264" s="13">
        <v>25</v>
      </c>
      <c r="E264" s="18">
        <v>5.85</v>
      </c>
      <c r="F264" s="19">
        <v>146.25</v>
      </c>
      <c r="G264" s="9">
        <v>1.23E-2</v>
      </c>
    </row>
    <row r="265" spans="1:7" ht="22.8" x14ac:dyDescent="0.25">
      <c r="A265" s="3">
        <v>51055</v>
      </c>
      <c r="B265" s="4" t="s">
        <v>111</v>
      </c>
      <c r="C265" s="5" t="s">
        <v>36</v>
      </c>
      <c r="D265" s="15">
        <v>2.16</v>
      </c>
      <c r="E265" s="7">
        <v>67.06</v>
      </c>
      <c r="F265" s="19">
        <v>144.84</v>
      </c>
      <c r="G265" s="9">
        <v>1.2200000000000001E-2</v>
      </c>
    </row>
    <row r="266" spans="1:7" ht="22.8" x14ac:dyDescent="0.25">
      <c r="A266" s="3">
        <v>81070</v>
      </c>
      <c r="B266" s="4" t="s">
        <v>532</v>
      </c>
      <c r="C266" s="5" t="s">
        <v>34</v>
      </c>
      <c r="D266" s="15">
        <v>6</v>
      </c>
      <c r="E266" s="7">
        <v>23.77</v>
      </c>
      <c r="F266" s="19">
        <v>142.62</v>
      </c>
      <c r="G266" s="9">
        <v>1.2E-2</v>
      </c>
    </row>
    <row r="267" spans="1:7" ht="22.8" x14ac:dyDescent="0.25">
      <c r="A267" s="3">
        <v>81885</v>
      </c>
      <c r="B267" s="4" t="s">
        <v>533</v>
      </c>
      <c r="C267" s="5" t="s">
        <v>34</v>
      </c>
      <c r="D267" s="15">
        <v>9</v>
      </c>
      <c r="E267" s="7">
        <v>14.72</v>
      </c>
      <c r="F267" s="19">
        <v>132.47999999999999</v>
      </c>
      <c r="G267" s="9">
        <v>1.12E-2</v>
      </c>
    </row>
    <row r="268" spans="1:7" x14ac:dyDescent="0.25">
      <c r="A268" s="3">
        <v>81004</v>
      </c>
      <c r="B268" s="4" t="s">
        <v>194</v>
      </c>
      <c r="C268" s="5" t="s">
        <v>24</v>
      </c>
      <c r="D268" s="15">
        <v>8</v>
      </c>
      <c r="E268" s="7">
        <v>16.45</v>
      </c>
      <c r="F268" s="19">
        <v>131.6</v>
      </c>
      <c r="G268" s="9">
        <v>1.11E-2</v>
      </c>
    </row>
    <row r="269" spans="1:7" x14ac:dyDescent="0.25">
      <c r="A269" s="3">
        <v>82101</v>
      </c>
      <c r="B269" s="4" t="s">
        <v>534</v>
      </c>
      <c r="C269" s="5" t="s">
        <v>34</v>
      </c>
      <c r="D269" s="15">
        <v>5</v>
      </c>
      <c r="E269" s="7">
        <v>25.37</v>
      </c>
      <c r="F269" s="19">
        <v>126.85</v>
      </c>
      <c r="G269" s="9">
        <v>1.0699999999999999E-2</v>
      </c>
    </row>
    <row r="270" spans="1:7" x14ac:dyDescent="0.25">
      <c r="A270" s="3">
        <v>60470</v>
      </c>
      <c r="B270" s="4" t="s">
        <v>131</v>
      </c>
      <c r="C270" s="5" t="s">
        <v>36</v>
      </c>
      <c r="D270" s="15">
        <v>0.42799999999999999</v>
      </c>
      <c r="E270" s="12">
        <v>287.77</v>
      </c>
      <c r="F270" s="19">
        <v>123.16</v>
      </c>
      <c r="G270" s="9">
        <v>1.04E-2</v>
      </c>
    </row>
    <row r="271" spans="1:7" x14ac:dyDescent="0.25">
      <c r="A271" s="3">
        <v>81131</v>
      </c>
      <c r="B271" s="4" t="s">
        <v>535</v>
      </c>
      <c r="C271" s="5" t="s">
        <v>34</v>
      </c>
      <c r="D271" s="13">
        <v>11</v>
      </c>
      <c r="E271" s="7">
        <v>10.38</v>
      </c>
      <c r="F271" s="19">
        <v>114.18</v>
      </c>
      <c r="G271" s="9">
        <v>9.5999999999999992E-3</v>
      </c>
    </row>
    <row r="272" spans="1:7" x14ac:dyDescent="0.25">
      <c r="A272" s="3">
        <v>80550</v>
      </c>
      <c r="B272" s="4" t="s">
        <v>536</v>
      </c>
      <c r="C272" s="5" t="s">
        <v>537</v>
      </c>
      <c r="D272" s="15">
        <v>5</v>
      </c>
      <c r="E272" s="7">
        <v>22.75</v>
      </c>
      <c r="F272" s="19">
        <v>113.75</v>
      </c>
      <c r="G272" s="9">
        <v>9.5999999999999992E-3</v>
      </c>
    </row>
    <row r="273" spans="1:7" x14ac:dyDescent="0.25">
      <c r="A273" s="3">
        <v>81504</v>
      </c>
      <c r="B273" s="4" t="s">
        <v>538</v>
      </c>
      <c r="C273" s="5" t="s">
        <v>34</v>
      </c>
      <c r="D273" s="15">
        <v>2</v>
      </c>
      <c r="E273" s="7">
        <v>56.65</v>
      </c>
      <c r="F273" s="19">
        <v>113.3</v>
      </c>
      <c r="G273" s="9">
        <v>9.4999999999999998E-3</v>
      </c>
    </row>
    <row r="274" spans="1:7" x14ac:dyDescent="0.25">
      <c r="A274" s="3">
        <v>70425</v>
      </c>
      <c r="B274" s="4" t="s">
        <v>539</v>
      </c>
      <c r="C274" s="5" t="s">
        <v>522</v>
      </c>
      <c r="D274" s="15">
        <v>9</v>
      </c>
      <c r="E274" s="7">
        <v>12.3</v>
      </c>
      <c r="F274" s="19">
        <v>110.7</v>
      </c>
      <c r="G274" s="9">
        <v>9.2999999999999992E-3</v>
      </c>
    </row>
    <row r="275" spans="1:7" ht="22.8" x14ac:dyDescent="0.25">
      <c r="A275" s="3">
        <v>81972</v>
      </c>
      <c r="B275" s="4" t="s">
        <v>540</v>
      </c>
      <c r="C275" s="5" t="s">
        <v>34</v>
      </c>
      <c r="D275" s="15">
        <v>3</v>
      </c>
      <c r="E275" s="7">
        <v>36.58</v>
      </c>
      <c r="F275" s="19">
        <v>109.74</v>
      </c>
      <c r="G275" s="9">
        <v>9.1999999999999998E-3</v>
      </c>
    </row>
    <row r="276" spans="1:7" x14ac:dyDescent="0.25">
      <c r="A276" s="3">
        <v>40902</v>
      </c>
      <c r="B276" s="4" t="s">
        <v>73</v>
      </c>
      <c r="C276" s="5" t="s">
        <v>36</v>
      </c>
      <c r="D276" s="15">
        <v>3.3109999999999999</v>
      </c>
      <c r="E276" s="7">
        <v>32.53</v>
      </c>
      <c r="F276" s="19">
        <v>107.7</v>
      </c>
      <c r="G276" s="9">
        <v>9.1000000000000004E-3</v>
      </c>
    </row>
    <row r="277" spans="1:7" x14ac:dyDescent="0.25">
      <c r="A277" s="4" t="s">
        <v>541</v>
      </c>
      <c r="B277" s="4" t="s">
        <v>542</v>
      </c>
      <c r="C277" s="5" t="s">
        <v>39</v>
      </c>
      <c r="D277" s="15">
        <v>4</v>
      </c>
      <c r="E277" s="7">
        <v>26.84</v>
      </c>
      <c r="F277" s="19">
        <v>107.36</v>
      </c>
      <c r="G277" s="9">
        <v>8.9999999999999993E-3</v>
      </c>
    </row>
    <row r="278" spans="1:7" ht="22.8" x14ac:dyDescent="0.25">
      <c r="A278" s="4" t="s">
        <v>543</v>
      </c>
      <c r="B278" s="4" t="s">
        <v>544</v>
      </c>
      <c r="C278" s="5" t="s">
        <v>39</v>
      </c>
      <c r="D278" s="15">
        <v>2</v>
      </c>
      <c r="E278" s="7">
        <v>51.84</v>
      </c>
      <c r="F278" s="19">
        <v>103.68</v>
      </c>
      <c r="G278" s="9">
        <v>8.6999999999999994E-3</v>
      </c>
    </row>
    <row r="279" spans="1:7" ht="22.8" x14ac:dyDescent="0.25">
      <c r="A279" s="3">
        <v>67022</v>
      </c>
      <c r="B279" s="4" t="s">
        <v>545</v>
      </c>
      <c r="C279" s="5" t="s">
        <v>17</v>
      </c>
      <c r="D279" s="13">
        <v>44.46</v>
      </c>
      <c r="E279" s="18">
        <v>2.33</v>
      </c>
      <c r="F279" s="19">
        <v>103.59</v>
      </c>
      <c r="G279" s="9">
        <v>8.6999999999999994E-3</v>
      </c>
    </row>
    <row r="280" spans="1:7" ht="45.6" x14ac:dyDescent="0.25">
      <c r="A280" s="4" t="s">
        <v>546</v>
      </c>
      <c r="B280" s="4" t="s">
        <v>547</v>
      </c>
      <c r="C280" s="5" t="s">
        <v>39</v>
      </c>
      <c r="D280" s="15">
        <v>1</v>
      </c>
      <c r="E280" s="7">
        <v>97.85</v>
      </c>
      <c r="F280" s="20">
        <v>97.85</v>
      </c>
      <c r="G280" s="9">
        <v>8.2000000000000007E-3</v>
      </c>
    </row>
    <row r="281" spans="1:7" ht="22.8" x14ac:dyDescent="0.25">
      <c r="A281" s="4" t="s">
        <v>548</v>
      </c>
      <c r="B281" s="4" t="s">
        <v>549</v>
      </c>
      <c r="C281" s="5" t="s">
        <v>39</v>
      </c>
      <c r="D281" s="15">
        <v>2</v>
      </c>
      <c r="E281" s="7">
        <v>48.25</v>
      </c>
      <c r="F281" s="20">
        <v>96.5</v>
      </c>
      <c r="G281" s="9">
        <v>8.0999999999999996E-3</v>
      </c>
    </row>
    <row r="282" spans="1:7" x14ac:dyDescent="0.25">
      <c r="A282" s="3">
        <v>82003</v>
      </c>
      <c r="B282" s="4" t="s">
        <v>550</v>
      </c>
      <c r="C282" s="5" t="s">
        <v>34</v>
      </c>
      <c r="D282" s="15">
        <v>6</v>
      </c>
      <c r="E282" s="7">
        <v>15.6</v>
      </c>
      <c r="F282" s="20">
        <v>93.6</v>
      </c>
      <c r="G282" s="9">
        <v>7.9000000000000008E-3</v>
      </c>
    </row>
    <row r="283" spans="1:7" ht="22.8" x14ac:dyDescent="0.25">
      <c r="A283" s="3">
        <v>81602</v>
      </c>
      <c r="B283" s="4" t="s">
        <v>551</v>
      </c>
      <c r="C283" s="5" t="s">
        <v>34</v>
      </c>
      <c r="D283" s="15">
        <v>9</v>
      </c>
      <c r="E283" s="7">
        <v>10.19</v>
      </c>
      <c r="F283" s="20">
        <v>91.71</v>
      </c>
      <c r="G283" s="9">
        <v>7.7000000000000002E-3</v>
      </c>
    </row>
    <row r="284" spans="1:7" x14ac:dyDescent="0.25">
      <c r="A284" s="3">
        <v>81402</v>
      </c>
      <c r="B284" s="4" t="s">
        <v>227</v>
      </c>
      <c r="C284" s="5" t="s">
        <v>34</v>
      </c>
      <c r="D284" s="15">
        <v>8</v>
      </c>
      <c r="E284" s="7">
        <v>11.45</v>
      </c>
      <c r="F284" s="20">
        <v>91.6</v>
      </c>
      <c r="G284" s="9">
        <v>7.7000000000000002E-3</v>
      </c>
    </row>
    <row r="285" spans="1:7" x14ac:dyDescent="0.25">
      <c r="A285" s="3">
        <v>71321</v>
      </c>
      <c r="B285" s="4" t="s">
        <v>552</v>
      </c>
      <c r="C285" s="5" t="s">
        <v>34</v>
      </c>
      <c r="D285" s="15">
        <v>2</v>
      </c>
      <c r="E285" s="7">
        <v>38.69</v>
      </c>
      <c r="F285" s="20">
        <v>77.38</v>
      </c>
      <c r="G285" s="9">
        <v>6.4999999999999997E-3</v>
      </c>
    </row>
    <row r="286" spans="1:7" x14ac:dyDescent="0.25">
      <c r="A286" s="4" t="s">
        <v>553</v>
      </c>
      <c r="B286" s="4" t="s">
        <v>554</v>
      </c>
      <c r="C286" s="5" t="s">
        <v>39</v>
      </c>
      <c r="D286" s="15">
        <v>5</v>
      </c>
      <c r="E286" s="7">
        <v>15.44</v>
      </c>
      <c r="F286" s="20">
        <v>77.2</v>
      </c>
      <c r="G286" s="9">
        <v>6.4999999999999997E-3</v>
      </c>
    </row>
    <row r="287" spans="1:7" x14ac:dyDescent="0.25">
      <c r="A287" s="3">
        <v>81421</v>
      </c>
      <c r="B287" s="4" t="s">
        <v>228</v>
      </c>
      <c r="C287" s="5" t="s">
        <v>34</v>
      </c>
      <c r="D287" s="15">
        <v>4</v>
      </c>
      <c r="E287" s="7">
        <v>19.239999999999998</v>
      </c>
      <c r="F287" s="20">
        <v>76.959999999999994</v>
      </c>
      <c r="G287" s="9">
        <v>6.4999999999999997E-3</v>
      </c>
    </row>
    <row r="288" spans="1:7" x14ac:dyDescent="0.25">
      <c r="A288" s="3">
        <v>81403</v>
      </c>
      <c r="B288" s="4" t="s">
        <v>555</v>
      </c>
      <c r="C288" s="5" t="s">
        <v>34</v>
      </c>
      <c r="D288" s="15">
        <v>5</v>
      </c>
      <c r="E288" s="7">
        <v>15.25</v>
      </c>
      <c r="F288" s="20">
        <v>76.25</v>
      </c>
      <c r="G288" s="9">
        <v>6.4000000000000003E-3</v>
      </c>
    </row>
    <row r="289" spans="1:7" ht="22.8" x14ac:dyDescent="0.25">
      <c r="A289" s="4" t="s">
        <v>556</v>
      </c>
      <c r="B289" s="4" t="s">
        <v>557</v>
      </c>
      <c r="C289" s="5" t="s">
        <v>39</v>
      </c>
      <c r="D289" s="15">
        <v>4</v>
      </c>
      <c r="E289" s="7">
        <v>18.21</v>
      </c>
      <c r="F289" s="20">
        <v>72.84</v>
      </c>
      <c r="G289" s="9">
        <v>6.1000000000000004E-3</v>
      </c>
    </row>
    <row r="290" spans="1:7" ht="22.8" x14ac:dyDescent="0.25">
      <c r="A290" s="3">
        <v>81322</v>
      </c>
      <c r="B290" s="4" t="s">
        <v>211</v>
      </c>
      <c r="C290" s="5" t="s">
        <v>34</v>
      </c>
      <c r="D290" s="15">
        <v>6</v>
      </c>
      <c r="E290" s="7">
        <v>11.9</v>
      </c>
      <c r="F290" s="20">
        <v>71.400000000000006</v>
      </c>
      <c r="G290" s="9">
        <v>6.0000000000000001E-3</v>
      </c>
    </row>
    <row r="291" spans="1:7" ht="22.8" x14ac:dyDescent="0.25">
      <c r="A291" s="3">
        <v>81783</v>
      </c>
      <c r="B291" s="4" t="s">
        <v>558</v>
      </c>
      <c r="C291" s="5" t="s">
        <v>34</v>
      </c>
      <c r="D291" s="15">
        <v>2</v>
      </c>
      <c r="E291" s="7">
        <v>35.35</v>
      </c>
      <c r="F291" s="20">
        <v>70.7</v>
      </c>
      <c r="G291" s="9">
        <v>5.8999999999999999E-3</v>
      </c>
    </row>
    <row r="292" spans="1:7" x14ac:dyDescent="0.25">
      <c r="A292" s="3">
        <v>81661</v>
      </c>
      <c r="B292" s="4" t="s">
        <v>559</v>
      </c>
      <c r="C292" s="5" t="s">
        <v>34</v>
      </c>
      <c r="D292" s="15">
        <v>2</v>
      </c>
      <c r="E292" s="7">
        <v>34</v>
      </c>
      <c r="F292" s="20">
        <v>68</v>
      </c>
      <c r="G292" s="9">
        <v>5.7000000000000002E-3</v>
      </c>
    </row>
    <row r="293" spans="1:7" x14ac:dyDescent="0.25">
      <c r="A293" s="3">
        <v>41002</v>
      </c>
      <c r="B293" s="4" t="s">
        <v>560</v>
      </c>
      <c r="C293" s="5" t="s">
        <v>17</v>
      </c>
      <c r="D293" s="15">
        <v>8.5559999999999992</v>
      </c>
      <c r="E293" s="18">
        <v>7.65</v>
      </c>
      <c r="F293" s="20">
        <v>65.45</v>
      </c>
      <c r="G293" s="9">
        <v>5.4999999999999997E-3</v>
      </c>
    </row>
    <row r="294" spans="1:7" x14ac:dyDescent="0.25">
      <c r="A294" s="4" t="s">
        <v>561</v>
      </c>
      <c r="B294" s="4" t="s">
        <v>562</v>
      </c>
      <c r="C294" s="5" t="s">
        <v>39</v>
      </c>
      <c r="D294" s="15">
        <v>2</v>
      </c>
      <c r="E294" s="7">
        <v>32.43</v>
      </c>
      <c r="F294" s="20">
        <v>64.86</v>
      </c>
      <c r="G294" s="9">
        <v>5.4000000000000003E-3</v>
      </c>
    </row>
    <row r="295" spans="1:7" x14ac:dyDescent="0.25">
      <c r="A295" s="3">
        <v>71331</v>
      </c>
      <c r="B295" s="4" t="s">
        <v>563</v>
      </c>
      <c r="C295" s="5" t="s">
        <v>34</v>
      </c>
      <c r="D295" s="15">
        <v>2</v>
      </c>
      <c r="E295" s="7">
        <v>31.12</v>
      </c>
      <c r="F295" s="20">
        <v>62.24</v>
      </c>
      <c r="G295" s="9">
        <v>5.1999999999999998E-3</v>
      </c>
    </row>
    <row r="296" spans="1:7" x14ac:dyDescent="0.25">
      <c r="A296" s="3">
        <v>71431</v>
      </c>
      <c r="B296" s="4" t="s">
        <v>564</v>
      </c>
      <c r="C296" s="5" t="s">
        <v>34</v>
      </c>
      <c r="D296" s="15">
        <v>2</v>
      </c>
      <c r="E296" s="7">
        <v>31.11</v>
      </c>
      <c r="F296" s="20">
        <v>62.22</v>
      </c>
      <c r="G296" s="9">
        <v>5.1999999999999998E-3</v>
      </c>
    </row>
    <row r="297" spans="1:7" x14ac:dyDescent="0.25">
      <c r="A297" s="3">
        <v>82232</v>
      </c>
      <c r="B297" s="4" t="s">
        <v>565</v>
      </c>
      <c r="C297" s="5" t="s">
        <v>34</v>
      </c>
      <c r="D297" s="15">
        <v>2</v>
      </c>
      <c r="E297" s="7">
        <v>30.41</v>
      </c>
      <c r="F297" s="20">
        <v>60.82</v>
      </c>
      <c r="G297" s="9">
        <v>5.1000000000000004E-3</v>
      </c>
    </row>
    <row r="298" spans="1:7" ht="57" x14ac:dyDescent="0.25">
      <c r="A298" s="4" t="s">
        <v>566</v>
      </c>
      <c r="B298" s="4" t="s">
        <v>567</v>
      </c>
      <c r="C298" s="5" t="s">
        <v>39</v>
      </c>
      <c r="D298" s="15">
        <v>2</v>
      </c>
      <c r="E298" s="7">
        <v>30.11</v>
      </c>
      <c r="F298" s="20">
        <v>60.22</v>
      </c>
      <c r="G298" s="9">
        <v>5.0000000000000001E-3</v>
      </c>
    </row>
    <row r="299" spans="1:7" ht="22.8" x14ac:dyDescent="0.25">
      <c r="A299" s="3">
        <v>81067</v>
      </c>
      <c r="B299" s="4" t="s">
        <v>568</v>
      </c>
      <c r="C299" s="5" t="s">
        <v>34</v>
      </c>
      <c r="D299" s="15">
        <v>8</v>
      </c>
      <c r="E299" s="18">
        <v>7.37</v>
      </c>
      <c r="F299" s="20">
        <v>58.96</v>
      </c>
      <c r="G299" s="9">
        <v>4.8999999999999998E-3</v>
      </c>
    </row>
    <row r="300" spans="1:7" ht="22.8" x14ac:dyDescent="0.25">
      <c r="A300" s="3">
        <v>81369</v>
      </c>
      <c r="B300" s="4" t="s">
        <v>212</v>
      </c>
      <c r="C300" s="5" t="s">
        <v>34</v>
      </c>
      <c r="D300" s="15">
        <v>4</v>
      </c>
      <c r="E300" s="7">
        <v>14.65</v>
      </c>
      <c r="F300" s="20">
        <v>58.6</v>
      </c>
      <c r="G300" s="9">
        <v>4.8999999999999998E-3</v>
      </c>
    </row>
    <row r="301" spans="1:7" ht="22.8" x14ac:dyDescent="0.25">
      <c r="A301" s="4" t="s">
        <v>569</v>
      </c>
      <c r="B301" s="4" t="s">
        <v>570</v>
      </c>
      <c r="C301" s="5" t="s">
        <v>39</v>
      </c>
      <c r="D301" s="15">
        <v>4</v>
      </c>
      <c r="E301" s="7">
        <v>14.48</v>
      </c>
      <c r="F301" s="20">
        <v>57.92</v>
      </c>
      <c r="G301" s="9">
        <v>4.8999999999999998E-3</v>
      </c>
    </row>
    <row r="302" spans="1:7" x14ac:dyDescent="0.25">
      <c r="A302" s="3">
        <v>81731</v>
      </c>
      <c r="B302" s="4" t="s">
        <v>571</v>
      </c>
      <c r="C302" s="5" t="s">
        <v>34</v>
      </c>
      <c r="D302" s="15">
        <v>2</v>
      </c>
      <c r="E302" s="7">
        <v>28.81</v>
      </c>
      <c r="F302" s="20">
        <v>57.62</v>
      </c>
      <c r="G302" s="9">
        <v>4.7999999999999996E-3</v>
      </c>
    </row>
    <row r="303" spans="1:7" x14ac:dyDescent="0.25">
      <c r="A303" s="3">
        <v>71430</v>
      </c>
      <c r="B303" s="4" t="s">
        <v>572</v>
      </c>
      <c r="C303" s="5" t="s">
        <v>34</v>
      </c>
      <c r="D303" s="15">
        <v>1</v>
      </c>
      <c r="E303" s="7">
        <v>55.7</v>
      </c>
      <c r="F303" s="20">
        <v>55.7</v>
      </c>
      <c r="G303" s="9">
        <v>4.7000000000000002E-3</v>
      </c>
    </row>
    <row r="304" spans="1:7" ht="22.8" x14ac:dyDescent="0.25">
      <c r="A304" s="4" t="s">
        <v>573</v>
      </c>
      <c r="B304" s="4" t="s">
        <v>574</v>
      </c>
      <c r="C304" s="5" t="s">
        <v>39</v>
      </c>
      <c r="D304" s="15">
        <v>1</v>
      </c>
      <c r="E304" s="7">
        <v>52.72</v>
      </c>
      <c r="F304" s="20">
        <v>52.72</v>
      </c>
      <c r="G304" s="9">
        <v>4.4000000000000003E-3</v>
      </c>
    </row>
    <row r="305" spans="1:7" ht="34.200000000000003" x14ac:dyDescent="0.25">
      <c r="A305" s="3">
        <v>20117</v>
      </c>
      <c r="B305" s="4" t="s">
        <v>575</v>
      </c>
      <c r="C305" s="5" t="s">
        <v>17</v>
      </c>
      <c r="D305" s="15">
        <v>7.23</v>
      </c>
      <c r="E305" s="18">
        <v>7.16</v>
      </c>
      <c r="F305" s="20">
        <v>51.76</v>
      </c>
      <c r="G305" s="9">
        <v>4.3E-3</v>
      </c>
    </row>
    <row r="306" spans="1:7" ht="22.8" x14ac:dyDescent="0.25">
      <c r="A306" s="3">
        <v>72397</v>
      </c>
      <c r="B306" s="4" t="s">
        <v>576</v>
      </c>
      <c r="C306" s="5" t="s">
        <v>39</v>
      </c>
      <c r="D306" s="15">
        <v>7</v>
      </c>
      <c r="E306" s="18">
        <v>7.19</v>
      </c>
      <c r="F306" s="20">
        <v>50.33</v>
      </c>
      <c r="G306" s="9">
        <v>4.1999999999999997E-3</v>
      </c>
    </row>
    <row r="307" spans="1:7" ht="22.8" x14ac:dyDescent="0.25">
      <c r="A307" s="3">
        <v>20137</v>
      </c>
      <c r="B307" s="4" t="s">
        <v>577</v>
      </c>
      <c r="C307" s="5" t="s">
        <v>34</v>
      </c>
      <c r="D307" s="15">
        <v>9</v>
      </c>
      <c r="E307" s="18">
        <v>5.5</v>
      </c>
      <c r="F307" s="20">
        <v>49.5</v>
      </c>
      <c r="G307" s="9">
        <v>4.1000000000000003E-3</v>
      </c>
    </row>
    <row r="308" spans="1:7" ht="22.8" x14ac:dyDescent="0.25">
      <c r="A308" s="3">
        <v>81162</v>
      </c>
      <c r="B308" s="4" t="s">
        <v>233</v>
      </c>
      <c r="C308" s="5" t="s">
        <v>34</v>
      </c>
      <c r="D308" s="15">
        <v>8</v>
      </c>
      <c r="E308" s="18">
        <v>5.95</v>
      </c>
      <c r="F308" s="20">
        <v>47.6</v>
      </c>
      <c r="G308" s="9">
        <v>4.0000000000000001E-3</v>
      </c>
    </row>
    <row r="309" spans="1:7" ht="22.8" x14ac:dyDescent="0.25">
      <c r="A309" s="4" t="s">
        <v>578</v>
      </c>
      <c r="B309" s="4" t="s">
        <v>579</v>
      </c>
      <c r="C309" s="5" t="s">
        <v>39</v>
      </c>
      <c r="D309" s="15">
        <v>1</v>
      </c>
      <c r="E309" s="7">
        <v>43.27</v>
      </c>
      <c r="F309" s="20">
        <v>43.27</v>
      </c>
      <c r="G309" s="9">
        <v>3.5999999999999999E-3</v>
      </c>
    </row>
    <row r="310" spans="1:7" ht="22.8" x14ac:dyDescent="0.25">
      <c r="A310" s="4" t="s">
        <v>580</v>
      </c>
      <c r="B310" s="4" t="s">
        <v>581</v>
      </c>
      <c r="C310" s="5" t="s">
        <v>39</v>
      </c>
      <c r="D310" s="15">
        <v>1</v>
      </c>
      <c r="E310" s="7">
        <v>43.27</v>
      </c>
      <c r="F310" s="20">
        <v>43.27</v>
      </c>
      <c r="G310" s="9">
        <v>3.5999999999999999E-3</v>
      </c>
    </row>
    <row r="311" spans="1:7" ht="22.8" x14ac:dyDescent="0.25">
      <c r="A311" s="3">
        <v>80830</v>
      </c>
      <c r="B311" s="4" t="s">
        <v>582</v>
      </c>
      <c r="C311" s="5" t="s">
        <v>34</v>
      </c>
      <c r="D311" s="15">
        <v>1</v>
      </c>
      <c r="E311" s="7">
        <v>41.04</v>
      </c>
      <c r="F311" s="20">
        <v>41.04</v>
      </c>
      <c r="G311" s="9">
        <v>3.3999999999999998E-3</v>
      </c>
    </row>
    <row r="312" spans="1:7" x14ac:dyDescent="0.25">
      <c r="A312" s="3">
        <v>81928</v>
      </c>
      <c r="B312" s="4" t="s">
        <v>583</v>
      </c>
      <c r="C312" s="5" t="s">
        <v>34</v>
      </c>
      <c r="D312" s="15">
        <v>2</v>
      </c>
      <c r="E312" s="7">
        <v>19.11</v>
      </c>
      <c r="F312" s="20">
        <v>38.22</v>
      </c>
      <c r="G312" s="9">
        <v>3.2000000000000002E-3</v>
      </c>
    </row>
    <row r="313" spans="1:7" x14ac:dyDescent="0.25">
      <c r="A313" s="3">
        <v>82234</v>
      </c>
      <c r="B313" s="4" t="s">
        <v>584</v>
      </c>
      <c r="C313" s="5" t="s">
        <v>34</v>
      </c>
      <c r="D313" s="15">
        <v>1</v>
      </c>
      <c r="E313" s="7">
        <v>36.83</v>
      </c>
      <c r="F313" s="20">
        <v>36.83</v>
      </c>
      <c r="G313" s="9">
        <v>3.0999999999999999E-3</v>
      </c>
    </row>
    <row r="314" spans="1:7" ht="22.8" x14ac:dyDescent="0.25">
      <c r="A314" s="3">
        <v>82055</v>
      </c>
      <c r="B314" s="4" t="s">
        <v>585</v>
      </c>
      <c r="C314" s="5" t="s">
        <v>34</v>
      </c>
      <c r="D314" s="15">
        <v>2</v>
      </c>
      <c r="E314" s="7">
        <v>17.73</v>
      </c>
      <c r="F314" s="20">
        <v>35.46</v>
      </c>
      <c r="G314" s="9">
        <v>2.8999999999999998E-3</v>
      </c>
    </row>
    <row r="315" spans="1:7" x14ac:dyDescent="0.25">
      <c r="A315" s="4" t="s">
        <v>586</v>
      </c>
      <c r="B315" s="4" t="s">
        <v>587</v>
      </c>
      <c r="C315" s="5" t="s">
        <v>39</v>
      </c>
      <c r="D315" s="13">
        <v>12</v>
      </c>
      <c r="E315" s="18">
        <v>2.61</v>
      </c>
      <c r="F315" s="20">
        <v>31.32</v>
      </c>
      <c r="G315" s="9">
        <v>2.5999999999999999E-3</v>
      </c>
    </row>
    <row r="316" spans="1:7" ht="22.8" x14ac:dyDescent="0.25">
      <c r="A316" s="4" t="s">
        <v>588</v>
      </c>
      <c r="B316" s="4" t="s">
        <v>589</v>
      </c>
      <c r="C316" s="5" t="s">
        <v>39</v>
      </c>
      <c r="D316" s="15">
        <v>1</v>
      </c>
      <c r="E316" s="7">
        <v>30.42</v>
      </c>
      <c r="F316" s="20">
        <v>30.42</v>
      </c>
      <c r="G316" s="9">
        <v>2.5000000000000001E-3</v>
      </c>
    </row>
    <row r="317" spans="1:7" x14ac:dyDescent="0.25">
      <c r="A317" s="3">
        <v>70424</v>
      </c>
      <c r="B317" s="4" t="s">
        <v>590</v>
      </c>
      <c r="C317" s="5" t="s">
        <v>522</v>
      </c>
      <c r="D317" s="15">
        <v>4</v>
      </c>
      <c r="E317" s="18">
        <v>7.54</v>
      </c>
      <c r="F317" s="20">
        <v>30.16</v>
      </c>
      <c r="G317" s="9">
        <v>2.5000000000000001E-3</v>
      </c>
    </row>
    <row r="318" spans="1:7" x14ac:dyDescent="0.25">
      <c r="A318" s="3">
        <v>41006</v>
      </c>
      <c r="B318" s="4" t="s">
        <v>591</v>
      </c>
      <c r="C318" s="5" t="s">
        <v>592</v>
      </c>
      <c r="D318" s="15">
        <v>6.8620000000000001</v>
      </c>
      <c r="E318" s="18">
        <v>3.43</v>
      </c>
      <c r="F318" s="20">
        <v>23.53</v>
      </c>
      <c r="G318" s="9">
        <v>1.9E-3</v>
      </c>
    </row>
    <row r="319" spans="1:7" ht="22.8" x14ac:dyDescent="0.25">
      <c r="A319" s="3">
        <v>81181</v>
      </c>
      <c r="B319" s="4" t="s">
        <v>209</v>
      </c>
      <c r="C319" s="5" t="s">
        <v>34</v>
      </c>
      <c r="D319" s="15">
        <v>1</v>
      </c>
      <c r="E319" s="7">
        <v>18.22</v>
      </c>
      <c r="F319" s="20">
        <v>18.22</v>
      </c>
      <c r="G319" s="9">
        <v>1.5E-3</v>
      </c>
    </row>
    <row r="320" spans="1:7" ht="22.8" x14ac:dyDescent="0.25">
      <c r="A320" s="4" t="s">
        <v>593</v>
      </c>
      <c r="B320" s="4" t="s">
        <v>594</v>
      </c>
      <c r="C320" s="5" t="s">
        <v>39</v>
      </c>
      <c r="D320" s="15">
        <v>1</v>
      </c>
      <c r="E320" s="7">
        <v>18.21</v>
      </c>
      <c r="F320" s="20">
        <v>18.21</v>
      </c>
      <c r="G320" s="9">
        <v>1.5E-3</v>
      </c>
    </row>
    <row r="321" spans="1:7" ht="22.8" x14ac:dyDescent="0.25">
      <c r="A321" s="4" t="s">
        <v>595</v>
      </c>
      <c r="B321" s="4" t="s">
        <v>596</v>
      </c>
      <c r="C321" s="5" t="s">
        <v>39</v>
      </c>
      <c r="D321" s="15">
        <v>1</v>
      </c>
      <c r="E321" s="7">
        <v>18.21</v>
      </c>
      <c r="F321" s="20">
        <v>18.21</v>
      </c>
      <c r="G321" s="9">
        <v>1.5E-3</v>
      </c>
    </row>
    <row r="322" spans="1:7" x14ac:dyDescent="0.25">
      <c r="A322" s="3">
        <v>70393</v>
      </c>
      <c r="B322" s="4" t="s">
        <v>597</v>
      </c>
      <c r="C322" s="5" t="s">
        <v>34</v>
      </c>
      <c r="D322" s="13">
        <v>10</v>
      </c>
      <c r="E322" s="18">
        <v>1.51</v>
      </c>
      <c r="F322" s="20">
        <v>15.1</v>
      </c>
      <c r="G322" s="9">
        <v>1.1999999999999999E-3</v>
      </c>
    </row>
    <row r="323" spans="1:7" ht="22.8" x14ac:dyDescent="0.25">
      <c r="A323" s="3">
        <v>20139</v>
      </c>
      <c r="B323" s="4" t="s">
        <v>598</v>
      </c>
      <c r="C323" s="5" t="s">
        <v>17</v>
      </c>
      <c r="D323" s="15">
        <v>1.87</v>
      </c>
      <c r="E323" s="18">
        <v>5.5</v>
      </c>
      <c r="F323" s="20">
        <v>10.28</v>
      </c>
      <c r="G323" s="9">
        <v>8.0000000000000004E-4</v>
      </c>
    </row>
    <row r="324" spans="1:7" x14ac:dyDescent="0.25">
      <c r="A324" s="3">
        <v>71982</v>
      </c>
      <c r="B324" s="4" t="s">
        <v>599</v>
      </c>
      <c r="C324" s="5" t="s">
        <v>34</v>
      </c>
      <c r="D324" s="13">
        <v>12</v>
      </c>
      <c r="E324" s="18">
        <v>0.61</v>
      </c>
      <c r="F324" s="21">
        <v>7.32</v>
      </c>
      <c r="G324" s="9">
        <v>5.9999999999999995E-4</v>
      </c>
    </row>
    <row r="325" spans="1:7" x14ac:dyDescent="0.25">
      <c r="A325" s="3">
        <v>71870</v>
      </c>
      <c r="B325" s="4" t="s">
        <v>600</v>
      </c>
      <c r="C325" s="5" t="s">
        <v>34</v>
      </c>
      <c r="D325" s="13">
        <v>10</v>
      </c>
      <c r="E325" s="18">
        <v>0.72</v>
      </c>
      <c r="F325" s="21">
        <v>7.2</v>
      </c>
      <c r="G325" s="9">
        <v>5.9999999999999995E-4</v>
      </c>
    </row>
    <row r="326" spans="1:7" x14ac:dyDescent="0.25">
      <c r="A326" s="59"/>
      <c r="B326" s="59"/>
      <c r="C326" s="59"/>
      <c r="D326" s="60"/>
      <c r="E326" s="60"/>
      <c r="F326" s="60"/>
      <c r="G326" s="60"/>
    </row>
  </sheetData>
  <mergeCells count="2">
    <mergeCell ref="A326:C326"/>
    <mergeCell ref="D326:G326"/>
  </mergeCells>
  <pageMargins left="0.52999997138977051" right="0.52999997138977051" top="0.52999997138977051" bottom="0.69999998807907104" header="0" footer="0"/>
  <pageSetup paperSize="9" scale="0" firstPageNumber="0" fitToWidth="0" fitToHeight="0" pageOrder="overThenDown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2BEDE-EB7A-46C7-9871-418CA8787461}">
  <dimension ref="A1:M457"/>
  <sheetViews>
    <sheetView showGridLines="0" tabSelected="1" view="pageBreakPreview" topLeftCell="A415" zoomScale="60" zoomScaleNormal="100" workbookViewId="0">
      <selection activeCell="B466" sqref="B466"/>
    </sheetView>
  </sheetViews>
  <sheetFormatPr defaultRowHeight="14.4" x14ac:dyDescent="0.3"/>
  <cols>
    <col min="1" max="1" width="21.44140625" style="1" customWidth="1"/>
    <col min="2" max="2" width="94.109375" style="30" customWidth="1"/>
    <col min="3" max="3" width="12.6640625" style="1" bestFit="1" customWidth="1"/>
    <col min="4" max="4" width="15.5546875" style="28" bestFit="1" customWidth="1"/>
    <col min="5" max="5" width="12.33203125" style="29" bestFit="1" customWidth="1"/>
    <col min="6" max="6" width="15.5546875" style="29" bestFit="1" customWidth="1"/>
    <col min="7" max="7" width="8.88671875" style="1"/>
    <col min="8" max="8" width="13.88671875" style="1" bestFit="1" customWidth="1"/>
    <col min="9" max="9" width="15.77734375" style="1" customWidth="1"/>
    <col min="10" max="16384" width="8.88671875" style="1"/>
  </cols>
  <sheetData>
    <row r="1" spans="1:13" customFormat="1" x14ac:dyDescent="0.3">
      <c r="A1" s="48"/>
      <c r="B1" s="49"/>
      <c r="C1" s="50"/>
      <c r="D1" s="50"/>
      <c r="E1" s="51"/>
      <c r="F1" s="51"/>
      <c r="G1" s="50"/>
      <c r="H1" s="54"/>
      <c r="I1" s="57"/>
    </row>
    <row r="2" spans="1:13" customFormat="1" x14ac:dyDescent="0.3">
      <c r="A2" s="52"/>
      <c r="B2" s="56"/>
      <c r="C2" s="1"/>
      <c r="D2" s="1"/>
      <c r="E2" s="53"/>
      <c r="F2" s="53"/>
      <c r="G2" s="1"/>
      <c r="H2" s="55"/>
      <c r="I2" s="58"/>
    </row>
    <row r="3" spans="1:13" customFormat="1" x14ac:dyDescent="0.3">
      <c r="A3" s="52"/>
      <c r="B3" s="56"/>
      <c r="C3" s="1"/>
      <c r="D3" s="1"/>
      <c r="E3" s="53"/>
      <c r="F3" s="53"/>
      <c r="G3" s="1"/>
      <c r="H3" s="55"/>
      <c r="I3" s="58"/>
    </row>
    <row r="4" spans="1:13" customFormat="1" x14ac:dyDescent="0.3">
      <c r="A4" s="52"/>
      <c r="B4" s="56"/>
      <c r="C4" s="1"/>
      <c r="D4" s="1"/>
      <c r="E4" s="53"/>
      <c r="F4" s="53"/>
      <c r="G4" s="1"/>
      <c r="H4" s="55"/>
      <c r="I4" s="58"/>
    </row>
    <row r="5" spans="1:13" customFormat="1" x14ac:dyDescent="0.3">
      <c r="A5" s="52"/>
      <c r="B5" s="56"/>
      <c r="C5" s="1"/>
      <c r="D5" s="1"/>
      <c r="E5" s="53"/>
      <c r="F5" s="53"/>
      <c r="G5" s="1"/>
      <c r="H5" s="55"/>
      <c r="I5" s="58"/>
    </row>
    <row r="6" spans="1:13" customFormat="1" x14ac:dyDescent="0.3">
      <c r="A6" s="52"/>
      <c r="B6" s="56"/>
      <c r="C6" s="1"/>
      <c r="D6" s="1"/>
      <c r="E6" s="53"/>
      <c r="F6" s="53"/>
      <c r="G6" s="1"/>
      <c r="H6" s="55"/>
      <c r="I6" s="58"/>
    </row>
    <row r="7" spans="1:13" customFormat="1" x14ac:dyDescent="0.3">
      <c r="A7" s="61" t="s">
        <v>614</v>
      </c>
      <c r="B7" s="62"/>
      <c r="C7" s="62"/>
      <c r="D7" s="1"/>
      <c r="E7" s="53"/>
      <c r="F7" s="53"/>
      <c r="G7" s="1"/>
      <c r="H7" s="55"/>
      <c r="I7" s="58"/>
    </row>
    <row r="8" spans="1:13" customFormat="1" x14ac:dyDescent="0.3">
      <c r="A8" s="61" t="s">
        <v>615</v>
      </c>
      <c r="B8" s="62"/>
      <c r="C8" s="62"/>
      <c r="D8" s="1"/>
      <c r="E8" s="53"/>
      <c r="F8" s="53"/>
      <c r="G8" s="1"/>
      <c r="H8" s="55"/>
      <c r="I8" s="58"/>
    </row>
    <row r="9" spans="1:13" customFormat="1" x14ac:dyDescent="0.3">
      <c r="A9" s="61" t="s">
        <v>616</v>
      </c>
      <c r="B9" s="62"/>
      <c r="C9" s="62"/>
      <c r="D9" s="1"/>
      <c r="E9" s="53"/>
      <c r="F9" s="53"/>
      <c r="G9" s="1"/>
      <c r="H9" s="55"/>
      <c r="I9" s="58"/>
    </row>
    <row r="10" spans="1:13" customFormat="1" ht="18" x14ac:dyDescent="0.35">
      <c r="A10" s="63" t="s">
        <v>617</v>
      </c>
      <c r="B10" s="63"/>
      <c r="C10" s="63"/>
      <c r="D10" s="63"/>
      <c r="E10" s="63"/>
      <c r="F10" s="63"/>
      <c r="G10" s="63"/>
      <c r="H10" s="63"/>
      <c r="I10" s="63"/>
    </row>
    <row r="11" spans="1:13" x14ac:dyDescent="0.3">
      <c r="A11" s="36" t="s">
        <v>601</v>
      </c>
      <c r="B11" s="37" t="s">
        <v>609</v>
      </c>
      <c r="C11" s="36" t="s">
        <v>610</v>
      </c>
      <c r="D11" s="38" t="s">
        <v>611</v>
      </c>
      <c r="E11" s="39" t="s">
        <v>612</v>
      </c>
      <c r="F11" s="39" t="s">
        <v>613</v>
      </c>
      <c r="G11" s="36" t="s">
        <v>6</v>
      </c>
      <c r="H11" s="36" t="s">
        <v>604</v>
      </c>
      <c r="I11" s="36" t="s">
        <v>605</v>
      </c>
    </row>
    <row r="12" spans="1:13" x14ac:dyDescent="0.3">
      <c r="A12" s="40">
        <v>250102</v>
      </c>
      <c r="B12" s="41" t="str">
        <f>VLOOKUP(A12,'IMPLANTAÇÃO SERVIÇOS'!$A$1:$G$170,2,FALSE)</f>
        <v>MESTRE DE OBRA - (OBRAS CIVIS)</v>
      </c>
      <c r="C12" s="42" t="str">
        <f>VLOOKUP(A12,'IMPLANTAÇÃO SERVIÇOS'!$A$1:$G$170,3,FALSE)</f>
        <v xml:space="preserve">mes   </v>
      </c>
      <c r="D12" s="43">
        <v>8</v>
      </c>
      <c r="E12" s="44">
        <f>VLOOKUP(A12,'IMPLANTAÇÃO SERVIÇOS'!$A$1:$G$170,5,FALSE)</f>
        <v>14372.83</v>
      </c>
      <c r="F12" s="45">
        <v>114982.64</v>
      </c>
      <c r="G12" s="46">
        <f>F12/$F$455</f>
        <v>4.5431946383726544E-2</v>
      </c>
      <c r="H12" s="47">
        <v>4.5431946383726544E-2</v>
      </c>
      <c r="I12" s="40" t="str">
        <f>IF(H12&lt;=$M$12,"A",IF(H12&lt;=$M$13,"B","C"))</f>
        <v>A</v>
      </c>
      <c r="L12" s="31" t="s">
        <v>606</v>
      </c>
      <c r="M12" s="32">
        <v>0.8</v>
      </c>
    </row>
    <row r="13" spans="1:13" x14ac:dyDescent="0.3">
      <c r="A13" s="40">
        <v>160966</v>
      </c>
      <c r="B13" s="41" t="str">
        <f>VLOOKUP(A13,'REFORMA SERVIÇOS'!$A$1:$G$325,2,FALSE)</f>
        <v>COBERTURA COM TELHA GALVANIZADA ONDULADA 0,5 MM COM ACESSÓRIOS</v>
      </c>
      <c r="C13" s="42" t="str">
        <f>VLOOKUP(A13,'REFORMA SERVIÇOS'!$A$1:$G$325,3,FALSE)</f>
        <v xml:space="preserve">m2    </v>
      </c>
      <c r="D13" s="43">
        <v>1192.373</v>
      </c>
      <c r="E13" s="44">
        <f>VLOOKUP(A13,'REFORMA SERVIÇOS'!$A$1:$G$325,5,FALSE)</f>
        <v>93.76</v>
      </c>
      <c r="F13" s="45">
        <v>111796.89</v>
      </c>
      <c r="G13" s="46">
        <f t="shared" ref="G13:G76" si="0">F13/$F$455</f>
        <v>4.4173192686716656E-2</v>
      </c>
      <c r="H13" s="47">
        <f>G13+H12</f>
        <v>8.9605139070443207E-2</v>
      </c>
      <c r="I13" s="40" t="str">
        <f t="shared" ref="I13:I76" si="1">IF(H13&lt;=$M$12,"A",IF(H13&lt;=$M$13,"B","C"))</f>
        <v>A</v>
      </c>
      <c r="L13" s="33" t="s">
        <v>607</v>
      </c>
      <c r="M13" s="34">
        <v>0.95</v>
      </c>
    </row>
    <row r="14" spans="1:13" x14ac:dyDescent="0.3">
      <c r="A14" s="40">
        <v>271502</v>
      </c>
      <c r="B14" s="41" t="str">
        <f>VLOOKUP(A14,'IMPLANTAÇÃO SERVIÇOS'!$A$1:$G$170,2,FALSE)</f>
        <v>CANTINA - (OBRAS CIVIS)</v>
      </c>
      <c r="C14" s="42" t="str">
        <f>VLOOKUP(A14,'IMPLANTAÇÃO SERVIÇOS'!$A$1:$G$170,3,FALSE)</f>
        <v xml:space="preserve">RE    </v>
      </c>
      <c r="D14" s="43">
        <v>3509</v>
      </c>
      <c r="E14" s="44">
        <f>VLOOKUP(A14,'IMPLANTAÇÃO SERVIÇOS'!$A$1:$G$170,5,FALSE)</f>
        <v>28.14</v>
      </c>
      <c r="F14" s="45">
        <v>98743.26</v>
      </c>
      <c r="G14" s="46">
        <f t="shared" si="0"/>
        <v>3.9015441757767687E-2</v>
      </c>
      <c r="H14" s="47">
        <f t="shared" ref="H14:H77" si="2">G14+H13</f>
        <v>0.1286205808282109</v>
      </c>
      <c r="I14" s="40" t="str">
        <f t="shared" si="1"/>
        <v>A</v>
      </c>
      <c r="L14" s="33" t="s">
        <v>608</v>
      </c>
      <c r="M14" s="34">
        <v>1</v>
      </c>
    </row>
    <row r="15" spans="1:13" x14ac:dyDescent="0.3">
      <c r="A15" s="40">
        <v>250110</v>
      </c>
      <c r="B15" s="41" t="str">
        <f>VLOOKUP(A15,'IMPLANTAÇÃO SERVIÇOS'!$A$1:$G$170,2,FALSE)</f>
        <v>VIGIA DE OBRAS - (NOTURNO  E NO SÁBADO/DOMINGO DIURNO) - O.C.</v>
      </c>
      <c r="C15" s="42" t="str">
        <f>VLOOKUP(A15,'IMPLANTAÇÃO SERVIÇOS'!$A$1:$G$170,3,FALSE)</f>
        <v xml:space="preserve">mes   </v>
      </c>
      <c r="D15" s="43">
        <v>16</v>
      </c>
      <c r="E15" s="44">
        <f>VLOOKUP(A15,'IMPLANTAÇÃO SERVIÇOS'!$A$1:$G$170,5,FALSE)</f>
        <v>5351.32</v>
      </c>
      <c r="F15" s="45">
        <v>85621.119999999995</v>
      </c>
      <c r="G15" s="46">
        <f t="shared" si="0"/>
        <v>3.3830621154242208E-2</v>
      </c>
      <c r="H15" s="47">
        <f t="shared" si="2"/>
        <v>0.16245120198245311</v>
      </c>
      <c r="I15" s="40" t="str">
        <f t="shared" si="1"/>
        <v>A</v>
      </c>
    </row>
    <row r="16" spans="1:13" x14ac:dyDescent="0.3">
      <c r="A16" s="40">
        <v>150204</v>
      </c>
      <c r="B16" s="41" t="str">
        <f>VLOOKUP(A16,'REFORMA SERVIÇOS'!$A$1:$G$325,2,FALSE)</f>
        <v>ESTRUTURA METÁLICA CONVENCIONAL EM AÇO DO TIPO MR-250 / ASTM A36 COM FUNDO ANTICORROSIVO</v>
      </c>
      <c r="C16" s="42" t="str">
        <f>VLOOKUP(A16,'REFORMA SERVIÇOS'!$A$1:$G$325,3,FALSE)</f>
        <v xml:space="preserve">Kg    </v>
      </c>
      <c r="D16" s="43">
        <v>3138.11</v>
      </c>
      <c r="E16" s="44">
        <f>VLOOKUP(A16,'REFORMA SERVIÇOS'!$A$1:$G$325,5,FALSE)</f>
        <v>21.53</v>
      </c>
      <c r="F16" s="45">
        <v>67563.5</v>
      </c>
      <c r="G16" s="46">
        <f t="shared" si="0"/>
        <v>2.6695693449871286E-2</v>
      </c>
      <c r="H16" s="47">
        <f t="shared" si="2"/>
        <v>0.18914689543232438</v>
      </c>
      <c r="I16" s="40" t="str">
        <f t="shared" si="1"/>
        <v>A</v>
      </c>
    </row>
    <row r="17" spans="1:9" x14ac:dyDescent="0.3">
      <c r="A17" s="40">
        <v>250101</v>
      </c>
      <c r="B17" s="41" t="str">
        <f>VLOOKUP(A17,'IMPLANTAÇÃO SERVIÇOS'!$A$1:$G$170,2,FALSE)</f>
        <v>ENGENHEIRO - (OBRAS CIVIS)</v>
      </c>
      <c r="C17" s="42" t="str">
        <f>VLOOKUP(A17,'IMPLANTAÇÃO SERVIÇOS'!$A$1:$G$170,3,FALSE)</f>
        <v xml:space="preserve">mes   </v>
      </c>
      <c r="D17" s="43">
        <v>2</v>
      </c>
      <c r="E17" s="44">
        <f>VLOOKUP(A17,'IMPLANTAÇÃO SERVIÇOS'!$A$1:$G$170,5,FALSE)</f>
        <v>28144.6</v>
      </c>
      <c r="F17" s="45">
        <v>56289.2</v>
      </c>
      <c r="G17" s="46">
        <f t="shared" si="0"/>
        <v>2.2240991478216711E-2</v>
      </c>
      <c r="H17" s="47">
        <f t="shared" si="2"/>
        <v>0.21138788691054108</v>
      </c>
      <c r="I17" s="40" t="str">
        <f t="shared" si="1"/>
        <v>A</v>
      </c>
    </row>
    <row r="18" spans="1:9" x14ac:dyDescent="0.3">
      <c r="A18" s="40">
        <v>250114</v>
      </c>
      <c r="B18" s="41" t="str">
        <f>VLOOKUP(A18,'IMPLANTAÇÃO SERVIÇOS'!$A$1:$G$170,2,FALSE)</f>
        <v>APONTARIFE - (OBRAS CIVIS)</v>
      </c>
      <c r="C18" s="42" t="str">
        <f>VLOOKUP(A18,'IMPLANTAÇÃO SERVIÇOS'!$A$1:$G$170,3,FALSE)</f>
        <v xml:space="preserve">mes   </v>
      </c>
      <c r="D18" s="43">
        <v>8</v>
      </c>
      <c r="E18" s="44">
        <f>VLOOKUP(A18,'IMPLANTAÇÃO SERVIÇOS'!$A$1:$G$170,5,FALSE)</f>
        <v>6710.54</v>
      </c>
      <c r="F18" s="45">
        <v>53684.32</v>
      </c>
      <c r="G18" s="46">
        <f t="shared" si="0"/>
        <v>2.121175116423504E-2</v>
      </c>
      <c r="H18" s="47">
        <f t="shared" si="2"/>
        <v>0.23259963807477613</v>
      </c>
      <c r="I18" s="40" t="str">
        <f t="shared" si="1"/>
        <v>A</v>
      </c>
    </row>
    <row r="19" spans="1:9" x14ac:dyDescent="0.3">
      <c r="A19" s="40" t="s">
        <v>22</v>
      </c>
      <c r="B19" s="41" t="str">
        <f>VLOOKUP(A19,'IMPLANTAÇÃO SERVIÇOS'!$A$1:$G$170,2,FALSE)</f>
        <v>ESTACA A TRADO DIAM. 30 CM SEM FERRO - CONCRETO FCK = 25 MPA</v>
      </c>
      <c r="C19" s="42" t="str">
        <f>VLOOKUP(A19,'IMPLANTAÇÃO SERVIÇOS'!$A$1:$G$170,3,FALSE)</f>
        <v xml:space="preserve">m     </v>
      </c>
      <c r="D19" s="43">
        <v>567</v>
      </c>
      <c r="E19" s="44">
        <f>VLOOKUP(A19,'IMPLANTAÇÃO SERVIÇOS'!$A$1:$G$170,5,FALSE)</f>
        <v>91.11</v>
      </c>
      <c r="F19" s="45">
        <v>51659.37</v>
      </c>
      <c r="G19" s="46">
        <f t="shared" si="0"/>
        <v>2.0411652820435253E-2</v>
      </c>
      <c r="H19" s="47">
        <f t="shared" si="2"/>
        <v>0.2530112908952114</v>
      </c>
      <c r="I19" s="40" t="str">
        <f t="shared" si="1"/>
        <v>A</v>
      </c>
    </row>
    <row r="20" spans="1:9" ht="28.8" x14ac:dyDescent="0.3">
      <c r="A20" s="40">
        <v>30110</v>
      </c>
      <c r="B20" s="41" t="str">
        <f>VLOOKUP(A20,'IMPLANTAÇÃO SERVIÇOS'!$A$1:$G$170,2,FALSE)</f>
        <v>TRANSPORTE DE MATERIAIS/EQUIPAMENTOS/OUTROS ( INCLUSIVE OS DA MOBILIZAÇÃO E DESMOBILIZAÇÃO ) - CAMINHÃO CARROCERIA MADEIRA 15 T ( INCLUSO NO VALOR O RETORNO )</v>
      </c>
      <c r="C20" s="42" t="str">
        <f>VLOOKUP(A20,'IMPLANTAÇÃO SERVIÇOS'!$A$1:$G$170,3,FALSE)</f>
        <v xml:space="preserve">tkm   </v>
      </c>
      <c r="D20" s="43">
        <v>55021.69</v>
      </c>
      <c r="E20" s="44">
        <f>VLOOKUP(A20,'IMPLANTAÇÃO SERVIÇOS'!$A$1:$G$170,5,FALSE)</f>
        <v>0.85</v>
      </c>
      <c r="F20" s="45">
        <v>46768.43</v>
      </c>
      <c r="G20" s="46">
        <f t="shared" si="0"/>
        <v>1.8479144366584974E-2</v>
      </c>
      <c r="H20" s="47">
        <f t="shared" si="2"/>
        <v>0.27149043526179639</v>
      </c>
      <c r="I20" s="40" t="str">
        <f t="shared" si="1"/>
        <v>A</v>
      </c>
    </row>
    <row r="21" spans="1:9" x14ac:dyDescent="0.3">
      <c r="A21" s="40">
        <v>180341</v>
      </c>
      <c r="B21" s="41" t="str">
        <f>VLOOKUP(A21,'IMPLANTAÇÃO SERVIÇOS'!$A$1:$G$170,2,FALSE)</f>
        <v>GUARDA CORPO EM TUBO INDUSTRIAL DE 2" COM MONTANTES SECUNDÁRIOS DE 1" (SEM CORRIMÃO)</v>
      </c>
      <c r="C21" s="42" t="str">
        <f>VLOOKUP(A21,'IMPLANTAÇÃO SERVIÇOS'!$A$1:$G$170,3,FALSE)</f>
        <v xml:space="preserve">m2    </v>
      </c>
      <c r="D21" s="43">
        <v>117.051</v>
      </c>
      <c r="E21" s="44">
        <f>VLOOKUP(A21,'IMPLANTAÇÃO SERVIÇOS'!$A$1:$G$170,5,FALSE)</f>
        <v>378.51</v>
      </c>
      <c r="F21" s="45">
        <v>44304.959999999999</v>
      </c>
      <c r="G21" s="46">
        <f t="shared" si="0"/>
        <v>1.7505777978772702E-2</v>
      </c>
      <c r="H21" s="47">
        <f t="shared" si="2"/>
        <v>0.28899621324056912</v>
      </c>
      <c r="I21" s="40" t="str">
        <f t="shared" si="1"/>
        <v>A</v>
      </c>
    </row>
    <row r="22" spans="1:9" ht="43.2" x14ac:dyDescent="0.3">
      <c r="A22" s="40">
        <v>20212</v>
      </c>
      <c r="B22" s="41" t="str">
        <f>VLOOKUP(A22,'IMPLANTAÇÃO SERVIÇOS'!$A$1:$G$170,2,FALSE)</f>
        <v>BARRACÃO DE OBRAS PADRÃO GOINFRA ( BLOCOS,COBERTURAS,PASSARELAS E MÓVEIS), SEM ALOJAMENTO E LAVANDERIA , COM PINTURA, EM CONSONÂNCIA COM AS NR's, EM ESPECIAL A NR-18, INCLUSO INSTALAÇÕES ELÉTRICAS E HIDROSSANITÁRIAS - ( COM REAPROVEITAMENTO 1 VEZ ).</v>
      </c>
      <c r="C22" s="42" t="str">
        <f>VLOOKUP(A22,'IMPLANTAÇÃO SERVIÇOS'!$A$1:$G$170,3,FALSE)</f>
        <v xml:space="preserve">m2    </v>
      </c>
      <c r="D22" s="43">
        <v>112.22</v>
      </c>
      <c r="E22" s="44">
        <f>VLOOKUP(A22,'IMPLANTAÇÃO SERVIÇOS'!$A$1:$G$170,5,FALSE)</f>
        <v>382.25</v>
      </c>
      <c r="F22" s="45">
        <v>42896.09</v>
      </c>
      <c r="G22" s="46">
        <f t="shared" si="0"/>
        <v>1.6949105194936455E-2</v>
      </c>
      <c r="H22" s="47">
        <f t="shared" si="2"/>
        <v>0.3059453184355056</v>
      </c>
      <c r="I22" s="40" t="str">
        <f t="shared" si="1"/>
        <v>A</v>
      </c>
    </row>
    <row r="23" spans="1:9" x14ac:dyDescent="0.3">
      <c r="A23" s="40">
        <v>21602</v>
      </c>
      <c r="B23" s="41" t="str">
        <f>VLOOKUP(A23,'IMPLANTAÇÃO SERVIÇOS'!$A$1:$G$170,2,FALSE)</f>
        <v>EPI/PGR/PCMSO/EXAMES/TREINAMENTOS/VISITAS - ÁREAS EDIFICADAS/COBERTAS/FECHADAS</v>
      </c>
      <c r="C23" s="42" t="str">
        <f>VLOOKUP(A23,'IMPLANTAÇÃO SERVIÇOS'!$A$1:$G$170,3,FALSE)</f>
        <v xml:space="preserve">m2    </v>
      </c>
      <c r="D23" s="43">
        <v>675.75</v>
      </c>
      <c r="E23" s="44">
        <f>VLOOKUP(A23,'IMPLANTAÇÃO SERVIÇOS'!$A$1:$G$170,5,FALSE)</f>
        <v>59.97</v>
      </c>
      <c r="F23" s="45">
        <v>40524.720000000001</v>
      </c>
      <c r="G23" s="46">
        <f t="shared" si="0"/>
        <v>1.6012129363663339E-2</v>
      </c>
      <c r="H23" s="47">
        <f t="shared" si="2"/>
        <v>0.32195744779916896</v>
      </c>
      <c r="I23" s="40" t="str">
        <f t="shared" si="1"/>
        <v>A</v>
      </c>
    </row>
    <row r="24" spans="1:9" x14ac:dyDescent="0.3">
      <c r="A24" s="40" t="s">
        <v>19</v>
      </c>
      <c r="B24" s="41" t="str">
        <f>VLOOKUP(A24,'IMPLANTAÇÃO SERVIÇOS'!$A$1:$G$170,2,FALSE)</f>
        <v>ALUGUEL DE CASA COM MOBILIÁRIO PARA ALOJAMENTO EM PEQUENAS CIDADES</v>
      </c>
      <c r="C24" s="42" t="str">
        <f>VLOOKUP(A24,'IMPLANTAÇÃO SERVIÇOS'!$A$1:$G$170,3,FALSE)</f>
        <v xml:space="preserve">MÊS   </v>
      </c>
      <c r="D24" s="43">
        <v>8</v>
      </c>
      <c r="E24" s="44">
        <f>VLOOKUP(A24,'IMPLANTAÇÃO SERVIÇOS'!$A$1:$G$170,5,FALSE)</f>
        <v>4946.24</v>
      </c>
      <c r="F24" s="45">
        <v>39569.919999999998</v>
      </c>
      <c r="G24" s="46">
        <f t="shared" si="0"/>
        <v>1.5634868740605962E-2</v>
      </c>
      <c r="H24" s="47">
        <f t="shared" si="2"/>
        <v>0.33759231653977495</v>
      </c>
      <c r="I24" s="40" t="str">
        <f t="shared" si="1"/>
        <v>A</v>
      </c>
    </row>
    <row r="25" spans="1:9" ht="28.8" x14ac:dyDescent="0.3">
      <c r="A25" s="40" t="s">
        <v>236</v>
      </c>
      <c r="B25" s="41" t="str">
        <f>VLOOKUP(A25,'REFORMA SERVIÇOS'!$A$1:$G$325,2,FALSE)</f>
        <v>TELHAMENTO COM TELHA METÁLICA TERMOACÚSTICA TRAPEZOIDAL 0,5 MM DE ESPESSURA, DO TIPO TELHA/CHAPA PLANA, COM 30 MM DE ENCHIMENTO EM EPS</v>
      </c>
      <c r="C25" s="42" t="str">
        <f>VLOOKUP(A25,'REFORMA SERVIÇOS'!$A$1:$G$325,3,FALSE)</f>
        <v xml:space="preserve">m2    </v>
      </c>
      <c r="D25" s="43">
        <v>231.15</v>
      </c>
      <c r="E25" s="44">
        <f>VLOOKUP(A25,'REFORMA SERVIÇOS'!$A$1:$G$325,5,FALSE)</f>
        <v>170.69</v>
      </c>
      <c r="F25" s="45">
        <v>39454.99</v>
      </c>
      <c r="G25" s="46">
        <f t="shared" si="0"/>
        <v>1.5589457593341627E-2</v>
      </c>
      <c r="H25" s="47">
        <f t="shared" si="2"/>
        <v>0.35318177413311658</v>
      </c>
      <c r="I25" s="40" t="str">
        <f t="shared" si="1"/>
        <v>A</v>
      </c>
    </row>
    <row r="26" spans="1:9" x14ac:dyDescent="0.3">
      <c r="A26" s="40">
        <v>60305</v>
      </c>
      <c r="B26" s="41" t="str">
        <f>VLOOKUP(A26,'IMPLANTAÇÃO SERVIÇOS'!$A$1:$G$170,2,FALSE)</f>
        <v>ACO CA-50A - 10,0 MM (3/8") - (OBRAS CIVIS)</v>
      </c>
      <c r="C26" s="42" t="str">
        <f>VLOOKUP(A26,'IMPLANTAÇÃO SERVIÇOS'!$A$1:$G$170,3,FALSE)</f>
        <v xml:space="preserve">Kg    </v>
      </c>
      <c r="D26" s="43">
        <v>2815.1499999999996</v>
      </c>
      <c r="E26" s="44">
        <f>VLOOKUP(A26,'IMPLANTAÇÃO SERVIÇOS'!$A$1:$G$170,5,FALSE)</f>
        <v>13.88</v>
      </c>
      <c r="F26" s="45">
        <v>39074.270000000004</v>
      </c>
      <c r="G26" s="46">
        <f t="shared" si="0"/>
        <v>1.5439027488177822E-2</v>
      </c>
      <c r="H26" s="47">
        <f t="shared" si="2"/>
        <v>0.3686208016212944</v>
      </c>
      <c r="I26" s="40" t="str">
        <f t="shared" si="1"/>
        <v>A</v>
      </c>
    </row>
    <row r="27" spans="1:9" ht="28.8" x14ac:dyDescent="0.3">
      <c r="A27" s="40" t="s">
        <v>28</v>
      </c>
      <c r="B27" s="41" t="str">
        <f>VLOOKUP(A27,'IMPLANTAÇÃO SERVIÇOS'!$A$1:$G$170,2,FALSE)</f>
        <v>ALVENARIA DE BLOCOS DE CONCRETO ESTRUTURAL 19X19X*40* CM (ESPESSURA 19 CM), FBK = 4,5 MPA, UTILIZANDO COLHER DE PEDREIRO.</v>
      </c>
      <c r="C27" s="42" t="str">
        <f>VLOOKUP(A27,'IMPLANTAÇÃO SERVIÇOS'!$A$1:$G$170,3,FALSE)</f>
        <v xml:space="preserve">m2    </v>
      </c>
      <c r="D27" s="43">
        <v>249.35000000000002</v>
      </c>
      <c r="E27" s="44">
        <f>VLOOKUP(A27,'IMPLANTAÇÃO SERVIÇOS'!$A$1:$G$170,5,FALSE)</f>
        <v>136.97</v>
      </c>
      <c r="F27" s="45">
        <v>34153.46</v>
      </c>
      <c r="G27" s="46">
        <f t="shared" si="0"/>
        <v>1.3494716798455394E-2</v>
      </c>
      <c r="H27" s="47">
        <f t="shared" si="2"/>
        <v>0.38211551841974978</v>
      </c>
      <c r="I27" s="40" t="str">
        <f t="shared" si="1"/>
        <v>A</v>
      </c>
    </row>
    <row r="28" spans="1:9" x14ac:dyDescent="0.3">
      <c r="A28" s="40">
        <v>20600</v>
      </c>
      <c r="B28" s="41" t="str">
        <f>VLOOKUP(A28,'IMPLANTAÇÃO SERVIÇOS'!$A$1:$G$170,2,FALSE)</f>
        <v>TAPUME EM CHAPA COMPENSADA RESINADA 6MM COM PORTÕES E FERRAGENS - PADRÃO GOINFRA</v>
      </c>
      <c r="C28" s="42" t="str">
        <f>VLOOKUP(A28,'IMPLANTAÇÃO SERVIÇOS'!$A$1:$G$170,3,FALSE)</f>
        <v xml:space="preserve">m2    </v>
      </c>
      <c r="D28" s="43">
        <v>363.38</v>
      </c>
      <c r="E28" s="44">
        <f>VLOOKUP(A28,'IMPLANTAÇÃO SERVIÇOS'!$A$1:$G$170,5,FALSE)</f>
        <v>93.71</v>
      </c>
      <c r="F28" s="45">
        <v>34052.33</v>
      </c>
      <c r="G28" s="46">
        <f t="shared" si="0"/>
        <v>1.3454758307871196E-2</v>
      </c>
      <c r="H28" s="47">
        <f t="shared" si="2"/>
        <v>0.39557027672762096</v>
      </c>
      <c r="I28" s="40" t="str">
        <f t="shared" si="1"/>
        <v>A</v>
      </c>
    </row>
    <row r="29" spans="1:9" x14ac:dyDescent="0.3">
      <c r="A29" s="40">
        <v>100500</v>
      </c>
      <c r="B29" s="41" t="str">
        <f>VLOOKUP(A29,'REFORMA SERVIÇOS'!$A$1:$G$325,2,FALSE)</f>
        <v>ELEMENTO VAZADO DE CONCRETO (MODELO TACO CHINÊS)</v>
      </c>
      <c r="C29" s="42" t="str">
        <f>VLOOKUP(A29,'REFORMA SERVIÇOS'!$A$1:$G$325,3,FALSE)</f>
        <v xml:space="preserve">m2    </v>
      </c>
      <c r="D29" s="43">
        <v>144.94</v>
      </c>
      <c r="E29" s="44">
        <f>VLOOKUP(A29,'REFORMA SERVIÇOS'!$A$1:$G$325,5,FALSE)</f>
        <v>230.67</v>
      </c>
      <c r="F29" s="45">
        <v>33433.300000000003</v>
      </c>
      <c r="G29" s="46">
        <f t="shared" si="0"/>
        <v>1.3210167143762264E-2</v>
      </c>
      <c r="H29" s="47">
        <f t="shared" si="2"/>
        <v>0.40878044387138324</v>
      </c>
      <c r="I29" s="40" t="str">
        <f t="shared" si="1"/>
        <v>A</v>
      </c>
    </row>
    <row r="30" spans="1:9" x14ac:dyDescent="0.3">
      <c r="A30" s="40" t="s">
        <v>26</v>
      </c>
      <c r="B30" s="41" t="str">
        <f>VLOOKUP(A30,'IMPLANTAÇÃO SERVIÇOS'!$A$1:$G$170,2,FALSE)</f>
        <v>CANALETA PARA ÁGUA PLUVIAL C/GRELHA DE FERRO CHATO</v>
      </c>
      <c r="C30" s="42" t="str">
        <f>VLOOKUP(A30,'IMPLANTAÇÃO SERVIÇOS'!$A$1:$G$170,3,FALSE)</f>
        <v xml:space="preserve">m2    </v>
      </c>
      <c r="D30" s="43">
        <v>77.84</v>
      </c>
      <c r="E30" s="44">
        <f>VLOOKUP(A30,'IMPLANTAÇÃO SERVIÇOS'!$A$1:$G$170,5,FALSE)</f>
        <v>425.37</v>
      </c>
      <c r="F30" s="45">
        <v>33110.800000000003</v>
      </c>
      <c r="G30" s="46">
        <f t="shared" si="0"/>
        <v>1.3082740927867832E-2</v>
      </c>
      <c r="H30" s="47">
        <f t="shared" si="2"/>
        <v>0.42186318479925106</v>
      </c>
      <c r="I30" s="40" t="str">
        <f t="shared" si="1"/>
        <v>A</v>
      </c>
    </row>
    <row r="31" spans="1:9" ht="28.8" x14ac:dyDescent="0.3">
      <c r="A31" s="40">
        <v>180340</v>
      </c>
      <c r="B31" s="41" t="str">
        <f>VLOOKUP(A31,'IMPLANTAÇÃO SERVIÇOS'!$A$1:$G$170,2,FALSE)</f>
        <v>GUARDA CORPO EM TUBO INDUSTRIAL DE 2" COM MONTANTES SECUNDÁRIOS DE 1" E CORRIMÃO DUPLO DE 1.1/2"</v>
      </c>
      <c r="C31" s="42" t="str">
        <f>VLOOKUP(A31,'IMPLANTAÇÃO SERVIÇOS'!$A$1:$G$170,3,FALSE)</f>
        <v xml:space="preserve">m2    </v>
      </c>
      <c r="D31" s="43">
        <v>69.105999999999995</v>
      </c>
      <c r="E31" s="44">
        <f>VLOOKUP(A31,'IMPLANTAÇÃO SERVIÇOS'!$A$1:$G$170,5,FALSE)</f>
        <v>462.58</v>
      </c>
      <c r="F31" s="45">
        <v>31967.050000000003</v>
      </c>
      <c r="G31" s="46">
        <f t="shared" si="0"/>
        <v>1.2630822371498042E-2</v>
      </c>
      <c r="H31" s="47">
        <f t="shared" si="2"/>
        <v>0.4344940071707491</v>
      </c>
      <c r="I31" s="40" t="str">
        <f t="shared" si="1"/>
        <v>A</v>
      </c>
    </row>
    <row r="32" spans="1:9" ht="28.8" x14ac:dyDescent="0.3">
      <c r="A32" s="40">
        <v>270720</v>
      </c>
      <c r="B32" s="41" t="str">
        <f>VLOOKUP(A32,'IMPLANTAÇÃO SERVIÇOS'!$A$1:$G$170,2,FALSE)</f>
        <v>GRADIL EM AÇO GALVANIZADO, ELETROSOLDADO, COM PINTURA ELETROSTÁTICA EM POLIÉSTER, MALHA 5X20 CM; FIO 5,0 MM, L=2,50 M E H = 2,03 M - NYLOFOR OU EQUIVALENTE</v>
      </c>
      <c r="C32" s="42" t="str">
        <f>VLOOKUP(A32,'IMPLANTAÇÃO SERVIÇOS'!$A$1:$G$170,3,FALSE)</f>
        <v xml:space="preserve">m     </v>
      </c>
      <c r="D32" s="43">
        <v>59.54</v>
      </c>
      <c r="E32" s="44">
        <f>VLOOKUP(A32,'IMPLANTAÇÃO SERVIÇOS'!$A$1:$G$170,5,FALSE)</f>
        <v>498.17</v>
      </c>
      <c r="F32" s="45">
        <v>29661.040000000001</v>
      </c>
      <c r="G32" s="46">
        <f t="shared" si="0"/>
        <v>1.1719671586646196E-2</v>
      </c>
      <c r="H32" s="47">
        <f t="shared" si="2"/>
        <v>0.44621367875739532</v>
      </c>
      <c r="I32" s="40" t="str">
        <f t="shared" si="1"/>
        <v>A</v>
      </c>
    </row>
    <row r="33" spans="1:9" x14ac:dyDescent="0.3">
      <c r="A33" s="40" t="s">
        <v>239</v>
      </c>
      <c r="B33" s="41" t="str">
        <f>VLOOKUP(A33,'REFORMA SERVIÇOS'!$A$1:$G$325,2,FALSE)</f>
        <v>REVESTIMENTO DE PAREDE COM PORCELANATO QUEBECDARK 61 X 61 CM, ACETINADO</v>
      </c>
      <c r="C33" s="42" t="str">
        <f>VLOOKUP(A33,'REFORMA SERVIÇOS'!$A$1:$G$325,3,FALSE)</f>
        <v xml:space="preserve">m2    </v>
      </c>
      <c r="D33" s="43">
        <v>234.02099999999999</v>
      </c>
      <c r="E33" s="44">
        <f>VLOOKUP(A33,'REFORMA SERVIÇOS'!$A$1:$G$325,5,FALSE)</f>
        <v>124.49</v>
      </c>
      <c r="F33" s="45">
        <v>29133.27</v>
      </c>
      <c r="G33" s="46">
        <f t="shared" si="0"/>
        <v>1.1511139078235019E-2</v>
      </c>
      <c r="H33" s="47">
        <f t="shared" si="2"/>
        <v>0.45772481783563035</v>
      </c>
      <c r="I33" s="40" t="str">
        <f t="shared" si="1"/>
        <v>A</v>
      </c>
    </row>
    <row r="34" spans="1:9" ht="28.8" x14ac:dyDescent="0.3">
      <c r="A34" s="40">
        <v>81881</v>
      </c>
      <c r="B34" s="41" t="str">
        <f>VLOOKUP(A34,'IMPLANTAÇÃO SERVIÇOS'!$A$1:$G$170,2,FALSE)</f>
        <v>RESERVATÓRIO METALICO TIPO TAÇA EM AÇO PATINÁVEL - V=10M3-COLUNA SECA H=6M+FUNDAÇÃO+LOGOTIPO</v>
      </c>
      <c r="C34" s="42" t="str">
        <f>VLOOKUP(A34,'IMPLANTAÇÃO SERVIÇOS'!$A$1:$G$170,3,FALSE)</f>
        <v xml:space="preserve">Un    </v>
      </c>
      <c r="D34" s="43">
        <v>1</v>
      </c>
      <c r="E34" s="44">
        <f>VLOOKUP(A34,'IMPLANTAÇÃO SERVIÇOS'!$A$1:$G$170,5,FALSE)</f>
        <v>27664.87</v>
      </c>
      <c r="F34" s="45">
        <v>27664.87</v>
      </c>
      <c r="G34" s="46">
        <f t="shared" si="0"/>
        <v>1.0930944797864833E-2</v>
      </c>
      <c r="H34" s="47">
        <f t="shared" si="2"/>
        <v>0.46865576263349518</v>
      </c>
      <c r="I34" s="40" t="str">
        <f t="shared" si="1"/>
        <v>A</v>
      </c>
    </row>
    <row r="35" spans="1:9" x14ac:dyDescent="0.3">
      <c r="A35" s="40">
        <v>51029</v>
      </c>
      <c r="B35" s="41" t="str">
        <f>VLOOKUP(A35,'IMPLANTAÇÃO SERVIÇOS'!$A$1:$G$170,2,FALSE)</f>
        <v xml:space="preserve">PREPARO COM BETONEIRA E TRANSPORTE MANUAL DE CONCRETO FCK=30 MPA </v>
      </c>
      <c r="C35" s="42" t="str">
        <f>VLOOKUP(A35,'IMPLANTAÇÃO SERVIÇOS'!$A$1:$G$170,3,FALSE)</f>
        <v xml:space="preserve">m3    </v>
      </c>
      <c r="D35" s="43">
        <v>40.04</v>
      </c>
      <c r="E35" s="44">
        <f>VLOOKUP(A35,'IMPLANTAÇÃO SERVIÇOS'!$A$1:$G$170,5,FALSE)</f>
        <v>689.31</v>
      </c>
      <c r="F35" s="45">
        <v>27599.97</v>
      </c>
      <c r="G35" s="46">
        <f t="shared" si="0"/>
        <v>1.0905301506666232E-2</v>
      </c>
      <c r="H35" s="47">
        <f t="shared" si="2"/>
        <v>0.47956106414016142</v>
      </c>
      <c r="I35" s="40" t="str">
        <f t="shared" si="1"/>
        <v>A</v>
      </c>
    </row>
    <row r="36" spans="1:9" x14ac:dyDescent="0.3">
      <c r="A36" s="40">
        <v>220058</v>
      </c>
      <c r="B36" s="41" t="str">
        <f>VLOOKUP(A36,'REFORMA SERVIÇOS'!$A$1:$G$325,2,FALSE)</f>
        <v>PISO LAMINADO COM CONCRETO 20MPA E=5CM</v>
      </c>
      <c r="C36" s="42" t="str">
        <f>VLOOKUP(A36,'REFORMA SERVIÇOS'!$A$1:$G$325,3,FALSE)</f>
        <v xml:space="preserve">m2    </v>
      </c>
      <c r="D36" s="43">
        <v>537.05999999999995</v>
      </c>
      <c r="E36" s="44">
        <f>VLOOKUP(A36,'REFORMA SERVIÇOS'!$A$1:$G$325,5,FALSE)</f>
        <v>49.69</v>
      </c>
      <c r="F36" s="45">
        <v>26686.51</v>
      </c>
      <c r="G36" s="46">
        <f t="shared" si="0"/>
        <v>1.0544375146446299E-2</v>
      </c>
      <c r="H36" s="47">
        <f t="shared" si="2"/>
        <v>0.49010543928660771</v>
      </c>
      <c r="I36" s="40" t="str">
        <f t="shared" si="1"/>
        <v>A</v>
      </c>
    </row>
    <row r="37" spans="1:9" x14ac:dyDescent="0.3">
      <c r="A37" s="40">
        <v>261002</v>
      </c>
      <c r="B37" s="41" t="str">
        <f>VLOOKUP(A37,'REFORMA SERVIÇOS'!$A$1:$G$325,2,FALSE)</f>
        <v>PINTURA EPOXI 3 DEMÃOS</v>
      </c>
      <c r="C37" s="42" t="str">
        <f>VLOOKUP(A37,'REFORMA SERVIÇOS'!$A$1:$G$325,3,FALSE)</f>
        <v xml:space="preserve">m2    </v>
      </c>
      <c r="D37" s="43">
        <v>537.05999999999995</v>
      </c>
      <c r="E37" s="44">
        <f>VLOOKUP(A37,'REFORMA SERVIÇOS'!$A$1:$G$325,5,FALSE)</f>
        <v>48.51</v>
      </c>
      <c r="F37" s="45">
        <v>26052.78</v>
      </c>
      <c r="G37" s="46">
        <f t="shared" si="0"/>
        <v>1.0293975717612877E-2</v>
      </c>
      <c r="H37" s="47">
        <f t="shared" si="2"/>
        <v>0.50039941500422058</v>
      </c>
      <c r="I37" s="40" t="str">
        <f t="shared" si="1"/>
        <v>A</v>
      </c>
    </row>
    <row r="38" spans="1:9" x14ac:dyDescent="0.3">
      <c r="A38" s="40">
        <v>261609</v>
      </c>
      <c r="B38" s="41" t="str">
        <f>VLOOKUP(A38,'REFORMA SERVIÇOS'!$A$1:$G$325,2,FALSE)</f>
        <v>PINTURA ESMALTE ALQUIDICO ESTRUTURA METALICA 2 DEMAOS</v>
      </c>
      <c r="C38" s="42" t="str">
        <f>VLOOKUP(A38,'REFORMA SERVIÇOS'!$A$1:$G$325,3,FALSE)</f>
        <v xml:space="preserve">m2    </v>
      </c>
      <c r="D38" s="43">
        <v>1594.0730000000001</v>
      </c>
      <c r="E38" s="44">
        <f>VLOOKUP(A38,'REFORMA SERVIÇOS'!$A$1:$G$325,5,FALSE)</f>
        <v>16.04</v>
      </c>
      <c r="F38" s="45">
        <v>25568.93</v>
      </c>
      <c r="G38" s="46">
        <f t="shared" si="0"/>
        <v>1.0102796881766301E-2</v>
      </c>
      <c r="H38" s="47">
        <f t="shared" si="2"/>
        <v>0.51050221188598688</v>
      </c>
      <c r="I38" s="40" t="str">
        <f t="shared" si="1"/>
        <v>A</v>
      </c>
    </row>
    <row r="39" spans="1:9" x14ac:dyDescent="0.3">
      <c r="A39" s="40">
        <v>200499</v>
      </c>
      <c r="B39" s="41" t="str">
        <f>VLOOKUP(A39,'IMPLANTAÇÃO SERVIÇOS'!$A$1:$G$170,2,FALSE)</f>
        <v>REBOCO PAULISTA A-14 (1CALH:4ARMLC+100kgCI/M3)</v>
      </c>
      <c r="C39" s="42" t="str">
        <f>VLOOKUP(A39,'IMPLANTAÇÃO SERVIÇOS'!$A$1:$G$170,3,FALSE)</f>
        <v xml:space="preserve">m2    </v>
      </c>
      <c r="D39" s="43">
        <v>647.37</v>
      </c>
      <c r="E39" s="44">
        <f>VLOOKUP(A39,'IMPLANTAÇÃO SERVIÇOS'!$A$1:$G$170,5,FALSE)</f>
        <v>37.630000000000003</v>
      </c>
      <c r="F39" s="45">
        <v>24360.52</v>
      </c>
      <c r="G39" s="46">
        <f t="shared" si="0"/>
        <v>9.6253298630097385E-3</v>
      </c>
      <c r="H39" s="47">
        <f t="shared" si="2"/>
        <v>0.52012754174899667</v>
      </c>
      <c r="I39" s="40" t="str">
        <f t="shared" si="1"/>
        <v>A</v>
      </c>
    </row>
    <row r="40" spans="1:9" x14ac:dyDescent="0.3">
      <c r="A40" s="40" t="s">
        <v>244</v>
      </c>
      <c r="B40" s="41" t="str">
        <f>VLOOKUP(A40,'REFORMA SERVIÇOS'!$A$1:$G$325,2,FALSE)</f>
        <v>BRISE PERMETAL BRP 17, AÇO CARBONO</v>
      </c>
      <c r="C40" s="42" t="str">
        <f>VLOOKUP(A40,'REFORMA SERVIÇOS'!$A$1:$G$325,3,FALSE)</f>
        <v xml:space="preserve">m2    </v>
      </c>
      <c r="D40" s="43">
        <v>133.74</v>
      </c>
      <c r="E40" s="44">
        <f>VLOOKUP(A40,'REFORMA SERVIÇOS'!$A$1:$G$325,5,FALSE)</f>
        <v>176.87</v>
      </c>
      <c r="F40" s="45">
        <v>23654.59</v>
      </c>
      <c r="G40" s="46">
        <f t="shared" si="0"/>
        <v>9.3464027666179342E-3</v>
      </c>
      <c r="H40" s="47">
        <f t="shared" si="2"/>
        <v>0.52947394451561458</v>
      </c>
      <c r="I40" s="40" t="str">
        <f t="shared" si="1"/>
        <v>A</v>
      </c>
    </row>
    <row r="41" spans="1:9" ht="28.8" x14ac:dyDescent="0.3">
      <c r="A41" s="40" t="s">
        <v>246</v>
      </c>
      <c r="B41" s="41" t="str">
        <f>VLOOKUP(A41,'REFORMA SERVIÇOS'!$A$1:$G$325,2,FALSE)</f>
        <v>PORTA DE ALUMÍNIO TIPO VENEZIANA DE ABRIR, 1 FOLHA, C/ FERRAGENS (TARGETA LIVRE OCUPADO) - PINTURA ELETROSTATICA COR BRANCA</v>
      </c>
      <c r="C41" s="42" t="str">
        <f>VLOOKUP(A41,'REFORMA SERVIÇOS'!$A$1:$G$325,3,FALSE)</f>
        <v xml:space="preserve">m2    </v>
      </c>
      <c r="D41" s="43">
        <v>25.92</v>
      </c>
      <c r="E41" s="44">
        <f>VLOOKUP(A41,'REFORMA SERVIÇOS'!$A$1:$G$325,5,FALSE)</f>
        <v>894.56</v>
      </c>
      <c r="F41" s="45">
        <v>23186.99</v>
      </c>
      <c r="G41" s="46">
        <f t="shared" si="0"/>
        <v>9.1616446315722407E-3</v>
      </c>
      <c r="H41" s="47">
        <f t="shared" si="2"/>
        <v>0.53863558914718679</v>
      </c>
      <c r="I41" s="40" t="str">
        <f t="shared" si="1"/>
        <v>A</v>
      </c>
    </row>
    <row r="42" spans="1:9" ht="57.6" x14ac:dyDescent="0.3">
      <c r="A42" s="40" t="s">
        <v>248</v>
      </c>
      <c r="B42" s="41" t="str">
        <f>VLOOKUP(A42,'REFORMA SERVIÇOS'!$A$1:$G$325,2,FALSE)</f>
        <v>LUMINÁRIA LED INDUSTRIAL DE 200W PARA ILUMINAÇÃO DE QUADRA ESPORTIVA, TEMPERATURA DE COR 6500K, USO INTERNO OU EXTERNO, À PROVA DE CORROSÃO, TENSÃO 110-277V, IP65, IRC80, VIDA ÚTIL &gt; 30.000  HORAS, FATOR DE POTÊNCIA &gt;0,9, SUPORTE COM AJUSTE, MATERIAL EM ALUMÍNIO. REF. PHILIPS OU EQUIVALENTE.</v>
      </c>
      <c r="C42" s="42" t="str">
        <f>VLOOKUP(A42,'REFORMA SERVIÇOS'!$A$1:$G$325,3,FALSE)</f>
        <v xml:space="preserve">un    </v>
      </c>
      <c r="D42" s="43">
        <v>25</v>
      </c>
      <c r="E42" s="44">
        <f>VLOOKUP(A42,'REFORMA SERVIÇOS'!$A$1:$G$325,5,FALSE)</f>
        <v>901.01</v>
      </c>
      <c r="F42" s="45">
        <v>22525.25</v>
      </c>
      <c r="G42" s="46">
        <f t="shared" si="0"/>
        <v>8.9001778901583433E-3</v>
      </c>
      <c r="H42" s="47">
        <f t="shared" si="2"/>
        <v>0.54753576703734508</v>
      </c>
      <c r="I42" s="40" t="str">
        <f t="shared" si="1"/>
        <v>A</v>
      </c>
    </row>
    <row r="43" spans="1:9" x14ac:dyDescent="0.3">
      <c r="A43" s="40">
        <v>51030</v>
      </c>
      <c r="B43" s="41" t="str">
        <f>VLOOKUP(A43,'IMPLANTAÇÃO SERVIÇOS'!$A$1:$G$170,2,FALSE)</f>
        <v>PREPARO COM BETONEIRA E TRANSPORTE MANUAL DE CONCRETO FCK=25 MPA</v>
      </c>
      <c r="C43" s="42" t="str">
        <f>VLOOKUP(A43,'IMPLANTAÇÃO SERVIÇOS'!$A$1:$G$170,3,FALSE)</f>
        <v xml:space="preserve">m3    </v>
      </c>
      <c r="D43" s="43">
        <v>33.230000000000004</v>
      </c>
      <c r="E43" s="44">
        <f>VLOOKUP(A43,'IMPLANTAÇÃO SERVIÇOS'!$A$1:$G$170,5,FALSE)</f>
        <v>653.16</v>
      </c>
      <c r="F43" s="45">
        <v>21704.489999999998</v>
      </c>
      <c r="G43" s="46">
        <f t="shared" si="0"/>
        <v>8.5758791585071343E-3</v>
      </c>
      <c r="H43" s="47">
        <f t="shared" si="2"/>
        <v>0.55611164619585218</v>
      </c>
      <c r="I43" s="40" t="str">
        <f t="shared" si="1"/>
        <v>A</v>
      </c>
    </row>
    <row r="44" spans="1:9" x14ac:dyDescent="0.3">
      <c r="A44" s="40">
        <v>30113</v>
      </c>
      <c r="B44" s="41" t="str">
        <f>VLOOKUP(A44,'IMPLANTAÇÃO SERVIÇOS'!$A$1:$G$170,2,FALSE)</f>
        <v>DESCARGA DOS MATERIAIS/EQUIPAMENTOS/OUTROS ( INCLUSO HORA IMPRODUTIVA DO CAMINHÃO)</v>
      </c>
      <c r="C44" s="42" t="str">
        <f>VLOOKUP(A44,'IMPLANTAÇÃO SERVIÇOS'!$A$1:$G$170,3,FALSE)</f>
        <v xml:space="preserve">un    </v>
      </c>
      <c r="D44" s="43">
        <v>83</v>
      </c>
      <c r="E44" s="44">
        <f>VLOOKUP(A44,'IMPLANTAÇÃO SERVIÇOS'!$A$1:$G$170,5,FALSE)</f>
        <v>253.02</v>
      </c>
      <c r="F44" s="45">
        <v>21000.66</v>
      </c>
      <c r="G44" s="46">
        <f t="shared" si="0"/>
        <v>8.2977818142188301E-3</v>
      </c>
      <c r="H44" s="47">
        <f t="shared" si="2"/>
        <v>0.56440942801007099</v>
      </c>
      <c r="I44" s="40" t="str">
        <f t="shared" si="1"/>
        <v>A</v>
      </c>
    </row>
    <row r="45" spans="1:9" x14ac:dyDescent="0.3">
      <c r="A45" s="40">
        <v>160910</v>
      </c>
      <c r="B45" s="41" t="str">
        <f>VLOOKUP(A45,'REFORMA SERVIÇOS'!$A$1:$G$325,2,FALSE)</f>
        <v>FECHAMENTO LATERAL COM TELHA METÁLICA COM PINTURA ELETROSTÁTICA 0,50 MM COM ACESSÓRIOS</v>
      </c>
      <c r="C45" s="42" t="str">
        <f>VLOOKUP(A45,'REFORMA SERVIÇOS'!$A$1:$G$325,3,FALSE)</f>
        <v xml:space="preserve">m2    </v>
      </c>
      <c r="D45" s="43">
        <v>161.41</v>
      </c>
      <c r="E45" s="44">
        <f>VLOOKUP(A45,'REFORMA SERVIÇOS'!$A$1:$G$325,5,FALSE)</f>
        <v>128.38999999999999</v>
      </c>
      <c r="F45" s="45">
        <v>20723.419999999998</v>
      </c>
      <c r="G45" s="46">
        <f t="shared" si="0"/>
        <v>8.188238731755039E-3</v>
      </c>
      <c r="H45" s="47">
        <f t="shared" si="2"/>
        <v>0.57259766674182599</v>
      </c>
      <c r="I45" s="40" t="str">
        <f t="shared" si="1"/>
        <v>A</v>
      </c>
    </row>
    <row r="46" spans="1:9" x14ac:dyDescent="0.3">
      <c r="A46" s="40" t="s">
        <v>40</v>
      </c>
      <c r="B46" s="41" t="str">
        <f>VLOOKUP(A46,'IMPLANTAÇÃO SERVIÇOS'!$A$1:$G$170,2,FALSE)</f>
        <v>CAIXA PARA BOCA DE LOBO SIMPLES RETANGULAR, EM ALVENARIA COM BLOCOS DE CONCRETO</v>
      </c>
      <c r="C46" s="42" t="str">
        <f>VLOOKUP(A46,'IMPLANTAÇÃO SERVIÇOS'!$A$1:$G$170,3,FALSE)</f>
        <v xml:space="preserve">m3    </v>
      </c>
      <c r="D46" s="43">
        <v>7.5039999999999996</v>
      </c>
      <c r="E46" s="44">
        <f>VLOOKUP(A46,'IMPLANTAÇÃO SERVIÇOS'!$A$1:$G$170,5,FALSE)</f>
        <v>2458.2800000000002</v>
      </c>
      <c r="F46" s="45">
        <v>18446.93</v>
      </c>
      <c r="G46" s="46">
        <f t="shared" si="0"/>
        <v>7.2887518907580892E-3</v>
      </c>
      <c r="H46" s="47">
        <f t="shared" si="2"/>
        <v>0.57988641863258406</v>
      </c>
      <c r="I46" s="40" t="str">
        <f t="shared" si="1"/>
        <v>A</v>
      </c>
    </row>
    <row r="47" spans="1:9" x14ac:dyDescent="0.3">
      <c r="A47" s="40">
        <v>30104</v>
      </c>
      <c r="B47" s="41" t="str">
        <f>VLOOKUP(A47,'IMPLANTAÇÃO SERVIÇOS'!$A$1:$G$170,2,FALSE)</f>
        <v>TRANSPORTE DE ENTULHO CAÇAMBA ESTACIONÁRIA SEM CARGA</v>
      </c>
      <c r="C47" s="42" t="str">
        <f>VLOOKUP(A47,'IMPLANTAÇÃO SERVIÇOS'!$A$1:$G$170,3,FALSE)</f>
        <v xml:space="preserve">m3    </v>
      </c>
      <c r="D47" s="43">
        <v>166.50199999999998</v>
      </c>
      <c r="E47" s="44">
        <f>VLOOKUP(A47,'IMPLANTAÇÃO SERVIÇOS'!$A$1:$G$170,5,FALSE)</f>
        <v>108.31</v>
      </c>
      <c r="F47" s="45">
        <v>18033.82</v>
      </c>
      <c r="G47" s="46">
        <f t="shared" si="0"/>
        <v>7.1255238471979367E-3</v>
      </c>
      <c r="H47" s="47">
        <f t="shared" si="2"/>
        <v>0.58701194247978195</v>
      </c>
      <c r="I47" s="40" t="str">
        <f t="shared" si="1"/>
        <v>A</v>
      </c>
    </row>
    <row r="48" spans="1:9" x14ac:dyDescent="0.3">
      <c r="A48" s="40" t="s">
        <v>250</v>
      </c>
      <c r="B48" s="41" t="str">
        <f>VLOOKUP(A48,'REFORMA SERVIÇOS'!$A$1:$G$325,2,FALSE)</f>
        <v>PORTA METÁLICA 2 FOLHAS, CHAPA LISA VINCADA 1,20MM, PERFIL MONTANTE CH18 E BARRA ANTIPÂNICO</v>
      </c>
      <c r="C48" s="42" t="str">
        <f>VLOOKUP(A48,'REFORMA SERVIÇOS'!$A$1:$G$325,3,FALSE)</f>
        <v xml:space="preserve">m2    </v>
      </c>
      <c r="D48" s="43">
        <v>15.51</v>
      </c>
      <c r="E48" s="44">
        <f>VLOOKUP(A48,'REFORMA SERVIÇOS'!$A$1:$G$325,5,FALSE)</f>
        <v>1129.24</v>
      </c>
      <c r="F48" s="45">
        <v>17514.509999999998</v>
      </c>
      <c r="G48" s="46">
        <f t="shared" si="0"/>
        <v>6.9203340544037109E-3</v>
      </c>
      <c r="H48" s="47">
        <f t="shared" si="2"/>
        <v>0.59393227653418568</v>
      </c>
      <c r="I48" s="40" t="str">
        <f t="shared" si="1"/>
        <v>A</v>
      </c>
    </row>
    <row r="49" spans="1:9" x14ac:dyDescent="0.3">
      <c r="A49" s="40">
        <v>51009</v>
      </c>
      <c r="B49" s="41" t="str">
        <f>VLOOKUP(A49,'IMPLANTAÇÃO SERVIÇOS'!$A$1:$G$170,2,FALSE)</f>
        <v>FORMA TABUA PINHO PARA FUNDACOES U=3V - (OBRAS CIVIS)</v>
      </c>
      <c r="C49" s="42" t="str">
        <f>VLOOKUP(A49,'IMPLANTAÇÃO SERVIÇOS'!$A$1:$G$170,3,FALSE)</f>
        <v xml:space="preserve">m2    </v>
      </c>
      <c r="D49" s="43">
        <v>169.23</v>
      </c>
      <c r="E49" s="44">
        <f>VLOOKUP(A49,'IMPLANTAÇÃO SERVIÇOS'!$A$1:$G$170,5,FALSE)</f>
        <v>102.1</v>
      </c>
      <c r="F49" s="45">
        <v>17278.38</v>
      </c>
      <c r="G49" s="46">
        <f t="shared" si="0"/>
        <v>6.8270343571660303E-3</v>
      </c>
      <c r="H49" s="47">
        <f t="shared" si="2"/>
        <v>0.60075931089135171</v>
      </c>
      <c r="I49" s="40" t="str">
        <f t="shared" si="1"/>
        <v>A</v>
      </c>
    </row>
    <row r="50" spans="1:9" x14ac:dyDescent="0.3">
      <c r="A50" s="40" t="s">
        <v>252</v>
      </c>
      <c r="B50" s="41" t="str">
        <f>VLOOKUP(A50,'REFORMA SERVIÇOS'!$A$1:$G$325,2,FALSE)</f>
        <v>PISO PORCELANATO GAUDI QUEBECDARK GREY 61X61CM ACETINADO</v>
      </c>
      <c r="C50" s="42" t="str">
        <f>VLOOKUP(A50,'REFORMA SERVIÇOS'!$A$1:$G$325,3,FALSE)</f>
        <v xml:space="preserve">m2    </v>
      </c>
      <c r="D50" s="43">
        <v>121.92</v>
      </c>
      <c r="E50" s="44">
        <f>VLOOKUP(A50,'REFORMA SERVIÇOS'!$A$1:$G$325,5,FALSE)</f>
        <v>139.79</v>
      </c>
      <c r="F50" s="45">
        <v>17043.189999999999</v>
      </c>
      <c r="G50" s="46">
        <f t="shared" si="0"/>
        <v>6.7341060727746753E-3</v>
      </c>
      <c r="H50" s="47">
        <f t="shared" si="2"/>
        <v>0.6074934169641264</v>
      </c>
      <c r="I50" s="40" t="str">
        <f t="shared" si="1"/>
        <v>A</v>
      </c>
    </row>
    <row r="51" spans="1:9" x14ac:dyDescent="0.3">
      <c r="A51" s="40">
        <v>30105</v>
      </c>
      <c r="B51" s="41" t="str">
        <f>VLOOKUP(A51,'IMPLANTAÇÃO SERVIÇOS'!$A$1:$G$170,2,FALSE)</f>
        <v>TRANSPORTE DE ENTULHO EM CAÇAMBA ESTACIONÁRIA  INCLUSO A CARGA MANUAL</v>
      </c>
      <c r="C51" s="42" t="str">
        <f>VLOOKUP(A51,'IMPLANTAÇÃO SERVIÇOS'!$A$1:$G$170,3,FALSE)</f>
        <v xml:space="preserve">m3    </v>
      </c>
      <c r="D51" s="43">
        <v>138.46600000000001</v>
      </c>
      <c r="E51" s="44">
        <f>VLOOKUP(A51,'IMPLANTAÇÃO SERVIÇOS'!$A$1:$G$170,5,FALSE)</f>
        <v>120.74</v>
      </c>
      <c r="F51" s="45">
        <v>16718.38</v>
      </c>
      <c r="G51" s="46">
        <f t="shared" si="0"/>
        <v>6.6057671295663952E-3</v>
      </c>
      <c r="H51" s="47">
        <f t="shared" si="2"/>
        <v>0.6140991840936928</v>
      </c>
      <c r="I51" s="40" t="str">
        <f t="shared" si="1"/>
        <v>A</v>
      </c>
    </row>
    <row r="52" spans="1:9" x14ac:dyDescent="0.3">
      <c r="A52" s="40">
        <v>60306</v>
      </c>
      <c r="B52" s="41" t="str">
        <f>VLOOKUP(A52,'IMPLANTAÇÃO SERVIÇOS'!$A$1:$G$170,2,FALSE)</f>
        <v>ACO CA-50A - 12,5 MM (1/2") - (OBRAS CIVIS)</v>
      </c>
      <c r="C52" s="42" t="str">
        <f>VLOOKUP(A52,'IMPLANTAÇÃO SERVIÇOS'!$A$1:$G$170,3,FALSE)</f>
        <v xml:space="preserve">Kg    </v>
      </c>
      <c r="D52" s="43">
        <v>1112.4000000000001</v>
      </c>
      <c r="E52" s="44">
        <f>VLOOKUP(A52,'IMPLANTAÇÃO SERVIÇOS'!$A$1:$G$170,5,FALSE)</f>
        <v>14.99</v>
      </c>
      <c r="F52" s="45">
        <v>16674.87</v>
      </c>
      <c r="G52" s="46">
        <f t="shared" si="0"/>
        <v>6.5885754562220013E-3</v>
      </c>
      <c r="H52" s="47">
        <f t="shared" si="2"/>
        <v>0.62068775954991484</v>
      </c>
      <c r="I52" s="40" t="str">
        <f t="shared" si="1"/>
        <v>A</v>
      </c>
    </row>
    <row r="53" spans="1:9" x14ac:dyDescent="0.3">
      <c r="A53" s="40">
        <v>70544</v>
      </c>
      <c r="B53" s="41" t="str">
        <f>VLOOKUP(A53,'REFORMA SERVIÇOS'!$A$1:$G$325,2,FALSE)</f>
        <v>CABO DE COBRE NU 50 MM2 (2,25 M/KG)</v>
      </c>
      <c r="C53" s="42" t="str">
        <f>VLOOKUP(A53,'REFORMA SERVIÇOS'!$A$1:$G$325,3,FALSE)</f>
        <v xml:space="preserve">M     </v>
      </c>
      <c r="D53" s="43">
        <v>250</v>
      </c>
      <c r="E53" s="44">
        <f>VLOOKUP(A53,'REFORMA SERVIÇOS'!$A$1:$G$325,5,FALSE)</f>
        <v>66.36</v>
      </c>
      <c r="F53" s="45">
        <v>16590</v>
      </c>
      <c r="G53" s="46">
        <f t="shared" si="0"/>
        <v>6.5550416176391787E-3</v>
      </c>
      <c r="H53" s="47">
        <f t="shared" si="2"/>
        <v>0.62724280116755404</v>
      </c>
      <c r="I53" s="40" t="str">
        <f t="shared" si="1"/>
        <v>A</v>
      </c>
    </row>
    <row r="54" spans="1:9" ht="28.8" x14ac:dyDescent="0.3">
      <c r="A54" s="40">
        <v>71697</v>
      </c>
      <c r="B54" s="41" t="str">
        <f>VLOOKUP(A54,'IMPLANTAÇÃO SERVIÇOS'!$A$1:$G$170,2,FALSE)</f>
        <v>LUMINÁRIA LED PARA JARDIM COM POSTE 3,00 M COM 02 LUMINÁRIAS PLANAS - INCLUSO BASE DE CONCRETO PADRÃO GOINFRA E FIXAÇÃO</v>
      </c>
      <c r="C54" s="42" t="str">
        <f>VLOOKUP(A54,'IMPLANTAÇÃO SERVIÇOS'!$A$1:$G$170,3,FALSE)</f>
        <v xml:space="preserve">un    </v>
      </c>
      <c r="D54" s="43">
        <v>6</v>
      </c>
      <c r="E54" s="44">
        <f>VLOOKUP(A54,'IMPLANTAÇÃO SERVIÇOS'!$A$1:$G$170,5,FALSE)</f>
        <v>2716.82</v>
      </c>
      <c r="F54" s="45">
        <v>16300.92</v>
      </c>
      <c r="G54" s="46">
        <f t="shared" si="0"/>
        <v>6.4408203137918526E-3</v>
      </c>
      <c r="H54" s="47">
        <f t="shared" si="2"/>
        <v>0.63368362148134594</v>
      </c>
      <c r="I54" s="40" t="str">
        <f t="shared" si="1"/>
        <v>A</v>
      </c>
    </row>
    <row r="55" spans="1:9" x14ac:dyDescent="0.3">
      <c r="A55" s="40">
        <v>71212</v>
      </c>
      <c r="B55" s="41" t="str">
        <f>VLOOKUP(A55,'REFORMA SERVIÇOS'!$A$1:$G$325,2,FALSE)</f>
        <v xml:space="preserve">ELETRODUTO EM AÇO GALVANIZADO A FOGO DIÂMETRO 1" - PESADO </v>
      </c>
      <c r="C55" s="42" t="str">
        <f>VLOOKUP(A55,'REFORMA SERVIÇOS'!$A$1:$G$325,3,FALSE)</f>
        <v xml:space="preserve">M     </v>
      </c>
      <c r="D55" s="43">
        <v>294</v>
      </c>
      <c r="E55" s="44">
        <f>VLOOKUP(A55,'REFORMA SERVIÇOS'!$A$1:$G$325,5,FALSE)</f>
        <v>55.35</v>
      </c>
      <c r="F55" s="45">
        <v>16272.9</v>
      </c>
      <c r="G55" s="46">
        <f t="shared" si="0"/>
        <v>6.4297490500108854E-3</v>
      </c>
      <c r="H55" s="47">
        <f t="shared" si="2"/>
        <v>0.64011337053135686</v>
      </c>
      <c r="I55" s="40" t="str">
        <f t="shared" si="1"/>
        <v>A</v>
      </c>
    </row>
    <row r="56" spans="1:9" x14ac:dyDescent="0.3">
      <c r="A56" s="40">
        <v>100201</v>
      </c>
      <c r="B56" s="41" t="str">
        <f>VLOOKUP(A56,'REFORMA SERVIÇOS'!$A$1:$G$325,2,FALSE)</f>
        <v>ALVENARIA DE TIJOLO FURADO 1/2 VEZ - 9 x 19 x 19 - ARG. (1CALH:4ARML+100KG DE CI/M3)</v>
      </c>
      <c r="C56" s="42" t="str">
        <f>VLOOKUP(A56,'REFORMA SERVIÇOS'!$A$1:$G$325,3,FALSE)</f>
        <v xml:space="preserve">m2    </v>
      </c>
      <c r="D56" s="43">
        <v>213.51499999999999</v>
      </c>
      <c r="E56" s="44">
        <f>VLOOKUP(A56,'REFORMA SERVIÇOS'!$A$1:$G$325,5,FALSE)</f>
        <v>75.959999999999994</v>
      </c>
      <c r="F56" s="45">
        <v>16218.59</v>
      </c>
      <c r="G56" s="46">
        <f t="shared" si="0"/>
        <v>6.408290080134214E-3</v>
      </c>
      <c r="H56" s="47">
        <f t="shared" si="2"/>
        <v>0.64652166061149108</v>
      </c>
      <c r="I56" s="40" t="str">
        <f t="shared" si="1"/>
        <v>A</v>
      </c>
    </row>
    <row r="57" spans="1:9" x14ac:dyDescent="0.3">
      <c r="A57" s="40">
        <v>180343</v>
      </c>
      <c r="B57" s="41" t="str">
        <f>VLOOKUP(A57,'IMPLANTAÇÃO SERVIÇOS'!$A$1:$G$170,2,FALSE)</f>
        <v>CORRIMÃO DUPLO EM TUBO INDUSTRIAL DE 1.1/2" FIXADO EM PAREDE</v>
      </c>
      <c r="C57" s="42" t="str">
        <f>VLOOKUP(A57,'IMPLANTAÇÃO SERVIÇOS'!$A$1:$G$170,3,FALSE)</f>
        <v xml:space="preserve">m     </v>
      </c>
      <c r="D57" s="43">
        <v>127.77</v>
      </c>
      <c r="E57" s="44">
        <f>VLOOKUP(A57,'IMPLANTAÇÃO SERVIÇOS'!$A$1:$G$170,5,FALSE)</f>
        <v>125.48</v>
      </c>
      <c r="F57" s="45">
        <v>16032.57</v>
      </c>
      <c r="G57" s="46">
        <f t="shared" si="0"/>
        <v>6.3347898485662064E-3</v>
      </c>
      <c r="H57" s="47">
        <f t="shared" si="2"/>
        <v>0.65285645046005725</v>
      </c>
      <c r="I57" s="40" t="str">
        <f t="shared" si="1"/>
        <v>A</v>
      </c>
    </row>
    <row r="58" spans="1:9" x14ac:dyDescent="0.3">
      <c r="A58" s="40">
        <v>60303</v>
      </c>
      <c r="B58" s="41" t="str">
        <f>VLOOKUP(A58,'IMPLANTAÇÃO SERVIÇOS'!$A$1:$G$170,2,FALSE)</f>
        <v>ACO CA-50-A - 6,3 MM (1/4") - (OBRAS CIVIS)</v>
      </c>
      <c r="C58" s="42" t="str">
        <f>VLOOKUP(A58,'IMPLANTAÇÃO SERVIÇOS'!$A$1:$G$170,3,FALSE)</f>
        <v xml:space="preserve">Kg    </v>
      </c>
      <c r="D58" s="43">
        <v>1105.2</v>
      </c>
      <c r="E58" s="44">
        <f>VLOOKUP(A58,'IMPLANTAÇÃO SERVIÇOS'!$A$1:$G$170,5,FALSE)</f>
        <v>13.94</v>
      </c>
      <c r="F58" s="45">
        <v>15406.48</v>
      </c>
      <c r="G58" s="46">
        <f t="shared" si="0"/>
        <v>6.0874091369093218E-3</v>
      </c>
      <c r="H58" s="47">
        <f t="shared" si="2"/>
        <v>0.65894385959696655</v>
      </c>
      <c r="I58" s="40" t="str">
        <f t="shared" si="1"/>
        <v>A</v>
      </c>
    </row>
    <row r="59" spans="1:9" ht="28.8" x14ac:dyDescent="0.3">
      <c r="A59" s="40">
        <v>180124</v>
      </c>
      <c r="B59" s="41" t="str">
        <f>VLOOKUP(A59,'REFORMA SERVIÇOS'!$A$1:$G$325,2,FALSE)</f>
        <v>PORTA DE ABRIR EM ALUMINIO, 01 FOLHA VENEZIANA, ACABAMENTO EM PINTURA ELETROSTÁTICA BRANCA - INCLUSO FERRAGENS (M.O.FAB.INC.MAT.)</v>
      </c>
      <c r="C59" s="42" t="str">
        <f>VLOOKUP(A59,'REFORMA SERVIÇOS'!$A$1:$G$325,3,FALSE)</f>
        <v xml:space="preserve">m2    </v>
      </c>
      <c r="D59" s="43">
        <v>16.8</v>
      </c>
      <c r="E59" s="44">
        <f>VLOOKUP(A59,'REFORMA SERVIÇOS'!$A$1:$G$325,5,FALSE)</f>
        <v>861.55</v>
      </c>
      <c r="F59" s="45">
        <v>14474.04</v>
      </c>
      <c r="G59" s="46">
        <f t="shared" si="0"/>
        <v>5.718983398153959E-3</v>
      </c>
      <c r="H59" s="47">
        <f t="shared" si="2"/>
        <v>0.66466284299512046</v>
      </c>
      <c r="I59" s="40" t="str">
        <f t="shared" si="1"/>
        <v>A</v>
      </c>
    </row>
    <row r="60" spans="1:9" x14ac:dyDescent="0.3">
      <c r="A60" s="40">
        <v>270210</v>
      </c>
      <c r="B60" s="41" t="str">
        <f>VLOOKUP(A60,'IMPLANTAÇÃO SERVIÇOS'!$A$1:$G$170,2,FALSE)</f>
        <v>PLANTIO GRAMA ESMERALDA PLACA C/ M.O. IRRIG., ADUBO,TERRA VEGETAL (O.C.) A&lt;11.000,00M2</v>
      </c>
      <c r="C60" s="42" t="str">
        <f>VLOOKUP(A60,'IMPLANTAÇÃO SERVIÇOS'!$A$1:$G$170,3,FALSE)</f>
        <v xml:space="preserve">m2    </v>
      </c>
      <c r="D60" s="43">
        <v>519.48</v>
      </c>
      <c r="E60" s="44">
        <f>VLOOKUP(A60,'IMPLANTAÇÃO SERVIÇOS'!$A$1:$G$170,5,FALSE)</f>
        <v>27.34</v>
      </c>
      <c r="F60" s="45">
        <v>14202.58</v>
      </c>
      <c r="G60" s="46">
        <f t="shared" si="0"/>
        <v>5.6117241095750359E-3</v>
      </c>
      <c r="H60" s="47">
        <f t="shared" si="2"/>
        <v>0.67027456710469546</v>
      </c>
      <c r="I60" s="40" t="str">
        <f t="shared" si="1"/>
        <v>A</v>
      </c>
    </row>
    <row r="61" spans="1:9" x14ac:dyDescent="0.3">
      <c r="A61" s="40">
        <v>271500</v>
      </c>
      <c r="B61" s="41" t="str">
        <f>VLOOKUP(A61,'IMPLANTAÇÃO SERVIÇOS'!$A$1:$G$170,2,FALSE)</f>
        <v>CAFE DA MANHA</v>
      </c>
      <c r="C61" s="42" t="str">
        <f>VLOOKUP(A61,'IMPLANTAÇÃO SERVIÇOS'!$A$1:$G$170,3,FALSE)</f>
        <v xml:space="preserve">RE    </v>
      </c>
      <c r="D61" s="43">
        <v>3269</v>
      </c>
      <c r="E61" s="44">
        <f>VLOOKUP(A61,'IMPLANTAÇÃO SERVIÇOS'!$A$1:$G$170,5,FALSE)</f>
        <v>4.21</v>
      </c>
      <c r="F61" s="45">
        <v>13762.49</v>
      </c>
      <c r="G61" s="46">
        <f t="shared" si="0"/>
        <v>5.4378357270851727E-3</v>
      </c>
      <c r="H61" s="47">
        <f t="shared" si="2"/>
        <v>0.67571240283178069</v>
      </c>
      <c r="I61" s="40" t="str">
        <f t="shared" si="1"/>
        <v>A</v>
      </c>
    </row>
    <row r="62" spans="1:9" x14ac:dyDescent="0.3">
      <c r="A62" s="40" t="s">
        <v>51</v>
      </c>
      <c r="B62" s="41" t="str">
        <f>VLOOKUP(A62,'IMPLANTAÇÃO SERVIÇOS'!$A$1:$G$170,2,FALSE)</f>
        <v>CANALETA PARA ÁGUA PLUVIAL S/GRELHA</v>
      </c>
      <c r="C62" s="42" t="str">
        <f>VLOOKUP(A62,'IMPLANTAÇÃO SERVIÇOS'!$A$1:$G$170,3,FALSE)</f>
        <v xml:space="preserve">m2    </v>
      </c>
      <c r="D62" s="43">
        <v>53.347999999999999</v>
      </c>
      <c r="E62" s="44">
        <f>VLOOKUP(A62,'IMPLANTAÇÃO SERVIÇOS'!$A$1:$G$170,5,FALSE)</f>
        <v>244.64</v>
      </c>
      <c r="F62" s="45">
        <v>13051.05</v>
      </c>
      <c r="G62" s="46">
        <f t="shared" si="0"/>
        <v>5.1567315192218082E-3</v>
      </c>
      <c r="H62" s="47">
        <f t="shared" si="2"/>
        <v>0.68086913435100249</v>
      </c>
      <c r="I62" s="40" t="str">
        <f t="shared" si="1"/>
        <v>A</v>
      </c>
    </row>
    <row r="63" spans="1:9" x14ac:dyDescent="0.3">
      <c r="A63" s="40">
        <v>270890</v>
      </c>
      <c r="B63" s="41" t="str">
        <f>VLOOKUP(A63,'REFORMA SERVIÇOS'!$A$1:$G$325,2,FALSE)</f>
        <v>SUPORTE ARTICULÁVEL EM TUBO INDUSTRIAL PARA TABELA BASQUETE (ASSENT./PINTADOS)- 2 UNID.</v>
      </c>
      <c r="C63" s="42" t="str">
        <f>VLOOKUP(A63,'REFORMA SERVIÇOS'!$A$1:$G$325,3,FALSE)</f>
        <v xml:space="preserve">CJ    </v>
      </c>
      <c r="D63" s="43">
        <v>1</v>
      </c>
      <c r="E63" s="44">
        <f>VLOOKUP(A63,'REFORMA SERVIÇOS'!$A$1:$G$325,5,FALSE)</f>
        <v>12106.33</v>
      </c>
      <c r="F63" s="45">
        <v>12106.33</v>
      </c>
      <c r="G63" s="46">
        <f t="shared" si="0"/>
        <v>4.7834537062612249E-3</v>
      </c>
      <c r="H63" s="47">
        <f t="shared" si="2"/>
        <v>0.6856525880572637</v>
      </c>
      <c r="I63" s="40" t="str">
        <f t="shared" si="1"/>
        <v>A</v>
      </c>
    </row>
    <row r="64" spans="1:9" x14ac:dyDescent="0.3">
      <c r="A64" s="40">
        <v>261502</v>
      </c>
      <c r="B64" s="41" t="str">
        <f>VLOOKUP(A64,'IMPLANTAÇÃO SERVIÇOS'!$A$1:$G$170,2,FALSE)</f>
        <v>PINTURA ESMALTE SEM FUNDO ANTICORROSIVO 2 DEMAOS</v>
      </c>
      <c r="C64" s="42" t="str">
        <f>VLOOKUP(A64,'IMPLANTAÇÃO SERVIÇOS'!$A$1:$G$170,3,FALSE)</f>
        <v xml:space="preserve">m2    </v>
      </c>
      <c r="D64" s="43">
        <v>461.80599999999998</v>
      </c>
      <c r="E64" s="44">
        <f>VLOOKUP(A64,'IMPLANTAÇÃO SERVIÇOS'!$A$1:$G$170,5,FALSE)</f>
        <v>25.52</v>
      </c>
      <c r="F64" s="45">
        <v>11785.28</v>
      </c>
      <c r="G64" s="46">
        <f t="shared" si="0"/>
        <v>4.6566004144382557E-3</v>
      </c>
      <c r="H64" s="47">
        <f t="shared" si="2"/>
        <v>0.69030918847170197</v>
      </c>
      <c r="I64" s="40" t="str">
        <f t="shared" si="1"/>
        <v>A</v>
      </c>
    </row>
    <row r="65" spans="1:9" x14ac:dyDescent="0.3">
      <c r="A65" s="40" t="s">
        <v>54</v>
      </c>
      <c r="B65" s="41" t="str">
        <f>VLOOKUP(A65,'IMPLANTAÇÃO SERVIÇOS'!$A$1:$G$170,2,FALSE)</f>
        <v>PARCELA DO VALOR DO VALE TRANSPORTE PAGA PELO EMPREGADOR</v>
      </c>
      <c r="C65" s="42" t="str">
        <f>VLOOKUP(A65,'IMPLANTAÇÃO SERVIÇOS'!$A$1:$G$170,3,FALSE)</f>
        <v xml:space="preserve">un    </v>
      </c>
      <c r="D65" s="43">
        <v>1</v>
      </c>
      <c r="E65" s="44">
        <f>VLOOKUP(A65,'IMPLANTAÇÃO SERVIÇOS'!$A$1:$G$170,5,FALSE)</f>
        <v>11481.95</v>
      </c>
      <c r="F65" s="45">
        <v>11481.95</v>
      </c>
      <c r="G65" s="46">
        <f t="shared" si="0"/>
        <v>4.5367486498886179E-3</v>
      </c>
      <c r="H65" s="47">
        <f t="shared" si="2"/>
        <v>0.6948459371215906</v>
      </c>
      <c r="I65" s="40" t="str">
        <f t="shared" si="1"/>
        <v>A</v>
      </c>
    </row>
    <row r="66" spans="1:9" x14ac:dyDescent="0.3">
      <c r="A66" s="40">
        <v>81868</v>
      </c>
      <c r="B66" s="41" t="str">
        <f>VLOOKUP(A66,'IMPLANTAÇÃO SERVIÇOS'!$A$1:$G$170,2,FALSE)</f>
        <v>FOSSA SEPTICA 4500 LITROS COM IMPERMEABILIZAÇÃO</v>
      </c>
      <c r="C66" s="42" t="str">
        <f>VLOOKUP(A66,'IMPLANTAÇÃO SERVIÇOS'!$A$1:$G$170,3,FALSE)</f>
        <v xml:space="preserve">Un    </v>
      </c>
      <c r="D66" s="43">
        <v>1</v>
      </c>
      <c r="E66" s="44">
        <f>VLOOKUP(A66,'IMPLANTAÇÃO SERVIÇOS'!$A$1:$G$170,5,FALSE)</f>
        <v>11397.6</v>
      </c>
      <c r="F66" s="45">
        <v>11397.6</v>
      </c>
      <c r="G66" s="46">
        <f t="shared" si="0"/>
        <v>4.5034202737314231E-3</v>
      </c>
      <c r="H66" s="47">
        <f t="shared" si="2"/>
        <v>0.699349357395322</v>
      </c>
      <c r="I66" s="40" t="str">
        <f t="shared" si="1"/>
        <v>A</v>
      </c>
    </row>
    <row r="67" spans="1:9" ht="28.8" x14ac:dyDescent="0.3">
      <c r="A67" s="40" t="s">
        <v>259</v>
      </c>
      <c r="B67" s="41" t="str">
        <f>VLOOKUP(A67,'REFORMA SERVIÇOS'!$A$1:$G$325,2,FALSE)</f>
        <v>PORTA DE GIRO, 1 FOLHA DE ALUMÍNIO VENEZIANA COM PINTURA ELETROSTÁTICA BRANCA, COM BARRA DE APOIO E CHAPA METÁLICA H = 40 CM</v>
      </c>
      <c r="C67" s="42" t="str">
        <f>VLOOKUP(A67,'REFORMA SERVIÇOS'!$A$1:$G$325,3,FALSE)</f>
        <v xml:space="preserve">m2    </v>
      </c>
      <c r="D67" s="43">
        <v>7.56</v>
      </c>
      <c r="E67" s="44">
        <f>VLOOKUP(A67,'REFORMA SERVIÇOS'!$A$1:$G$325,5,FALSE)</f>
        <v>1462.51</v>
      </c>
      <c r="F67" s="45">
        <v>11056.57</v>
      </c>
      <c r="G67" s="46">
        <f t="shared" si="0"/>
        <v>4.3686724833237375E-3</v>
      </c>
      <c r="H67" s="47">
        <f t="shared" si="2"/>
        <v>0.70371802987864573</v>
      </c>
      <c r="I67" s="40" t="str">
        <f t="shared" si="1"/>
        <v>A</v>
      </c>
    </row>
    <row r="68" spans="1:9" x14ac:dyDescent="0.3">
      <c r="A68" s="40">
        <v>70586</v>
      </c>
      <c r="B68" s="41" t="str">
        <f>VLOOKUP(A68,'REFORMA SERVIÇOS'!$A$1:$G$325,2,FALSE)</f>
        <v>CABO FLEXÍVEL PVC (70° C), 0,6/1 KV, 25 MM2</v>
      </c>
      <c r="C68" s="42" t="str">
        <f>VLOOKUP(A68,'REFORMA SERVIÇOS'!$A$1:$G$325,3,FALSE)</f>
        <v xml:space="preserve">M     </v>
      </c>
      <c r="D68" s="43">
        <v>325</v>
      </c>
      <c r="E68" s="44">
        <f>VLOOKUP(A68,'REFORMA SERVIÇOS'!$A$1:$G$325,5,FALSE)</f>
        <v>33.950000000000003</v>
      </c>
      <c r="F68" s="45">
        <v>11033.75</v>
      </c>
      <c r="G68" s="46">
        <f t="shared" si="0"/>
        <v>4.3596558437990528E-3</v>
      </c>
      <c r="H68" s="47">
        <f t="shared" si="2"/>
        <v>0.70807768572244478</v>
      </c>
      <c r="I68" s="40" t="str">
        <f t="shared" si="1"/>
        <v>A</v>
      </c>
    </row>
    <row r="69" spans="1:9" x14ac:dyDescent="0.3">
      <c r="A69" s="40">
        <v>261703</v>
      </c>
      <c r="B69" s="41" t="str">
        <f>VLOOKUP(A69,'IMPLANTAÇÃO SERVIÇOS'!$A$1:$G$170,2,FALSE)</f>
        <v>PINTURA TINTA POLIESPORTIVA - 2 DEMÃOS (PISOS E CIMENTADOS)</v>
      </c>
      <c r="C69" s="42" t="str">
        <f>VLOOKUP(A69,'IMPLANTAÇÃO SERVIÇOS'!$A$1:$G$170,3,FALSE)</f>
        <v xml:space="preserve">m2    </v>
      </c>
      <c r="D69" s="43">
        <v>582.95000000000005</v>
      </c>
      <c r="E69" s="44">
        <f>VLOOKUP(A69,'IMPLANTAÇÃO SERVIÇOS'!$A$1:$G$170,5,FALSE)</f>
        <v>16.850000000000001</v>
      </c>
      <c r="F69" s="45">
        <v>9822.69</v>
      </c>
      <c r="G69" s="46">
        <f t="shared" si="0"/>
        <v>3.8811417569118859E-3</v>
      </c>
      <c r="H69" s="47">
        <f t="shared" si="2"/>
        <v>0.71195882747935668</v>
      </c>
      <c r="I69" s="40" t="str">
        <f t="shared" si="1"/>
        <v>A</v>
      </c>
    </row>
    <row r="70" spans="1:9" x14ac:dyDescent="0.3">
      <c r="A70" s="40">
        <v>220102</v>
      </c>
      <c r="B70" s="41" t="str">
        <f>VLOOKUP(A70,'IMPLANTAÇÃO SERVIÇOS'!$A$1:$G$170,2,FALSE)</f>
        <v>PISO CONCRETO DESEMPENADO ESPESSURA = 5 CM  1:2,5:3,5</v>
      </c>
      <c r="C70" s="42" t="str">
        <f>VLOOKUP(A70,'IMPLANTAÇÃO SERVIÇOS'!$A$1:$G$170,3,FALSE)</f>
        <v xml:space="preserve">m2    </v>
      </c>
      <c r="D70" s="43">
        <v>215.77099999999999</v>
      </c>
      <c r="E70" s="44">
        <f>VLOOKUP(A70,'IMPLANTAÇÃO SERVIÇOS'!$A$1:$G$170,5,FALSE)</f>
        <v>45.11</v>
      </c>
      <c r="F70" s="45">
        <v>9733.42</v>
      </c>
      <c r="G70" s="46">
        <f t="shared" si="0"/>
        <v>3.8458693901122082E-3</v>
      </c>
      <c r="H70" s="47">
        <f t="shared" si="2"/>
        <v>0.7158046968694689</v>
      </c>
      <c r="I70" s="40" t="str">
        <f t="shared" si="1"/>
        <v>A</v>
      </c>
    </row>
    <row r="71" spans="1:9" ht="28.8" x14ac:dyDescent="0.3">
      <c r="A71" s="40">
        <v>221120</v>
      </c>
      <c r="B71" s="41" t="str">
        <f>VLOOKUP(A71,'REFORMA SERVIÇOS'!$A$1:$G$325,2,FALSE)</f>
        <v>PISO DE BORRACHA COLORIDO MODELO TÁTIL ( ALERTA OU DIRECIONAL) INCLUSO CONTRAPISO (1CI:3ARML) C/ E=2CM E NATA DE CIMENTO</v>
      </c>
      <c r="C71" s="42" t="str">
        <f>VLOOKUP(A71,'REFORMA SERVIÇOS'!$A$1:$G$325,3,FALSE)</f>
        <v xml:space="preserve">m2    </v>
      </c>
      <c r="D71" s="43">
        <v>33.313000000000002</v>
      </c>
      <c r="E71" s="44">
        <f>VLOOKUP(A71,'REFORMA SERVIÇOS'!$A$1:$G$325,5,FALSE)</f>
        <v>290.32</v>
      </c>
      <c r="F71" s="45">
        <v>9671.43</v>
      </c>
      <c r="G71" s="46">
        <f t="shared" si="0"/>
        <v>3.8213758982570275E-3</v>
      </c>
      <c r="H71" s="47">
        <f t="shared" si="2"/>
        <v>0.71962607276772594</v>
      </c>
      <c r="I71" s="40" t="str">
        <f t="shared" si="1"/>
        <v>A</v>
      </c>
    </row>
    <row r="72" spans="1:9" x14ac:dyDescent="0.3">
      <c r="A72" s="40">
        <v>60203</v>
      </c>
      <c r="B72" s="41" t="str">
        <f>VLOOKUP(A72,'REFORMA SERVIÇOS'!$A$1:$G$325,2,FALSE)</f>
        <v>FORMA CHAPA DE COMPENSADO RESINADO 12 MM U=3 V (OBRAS CIVIS)</v>
      </c>
      <c r="C72" s="42" t="str">
        <f>VLOOKUP(A72,'REFORMA SERVIÇOS'!$A$1:$G$325,3,FALSE)</f>
        <v xml:space="preserve">m2    </v>
      </c>
      <c r="D72" s="43">
        <v>79</v>
      </c>
      <c r="E72" s="44">
        <f>VLOOKUP(A72,'REFORMA SERVIÇOS'!$A$1:$G$325,5,FALSE)</f>
        <v>122.34</v>
      </c>
      <c r="F72" s="45">
        <v>9664.86</v>
      </c>
      <c r="G72" s="46">
        <f t="shared" si="0"/>
        <v>3.8187799595332246E-3</v>
      </c>
      <c r="H72" s="47">
        <f t="shared" si="2"/>
        <v>0.72344485272725911</v>
      </c>
      <c r="I72" s="40" t="str">
        <f t="shared" si="1"/>
        <v>A</v>
      </c>
    </row>
    <row r="73" spans="1:9" x14ac:dyDescent="0.3">
      <c r="A73" s="40">
        <v>221126</v>
      </c>
      <c r="B73" s="41" t="str">
        <f>VLOOKUP(A73,'IMPLANTAÇÃO SERVIÇOS'!$A$1:$G$170,2,FALSE)</f>
        <v>PISO DE LADRILHO HIDRÁULICO COLORIDO MODELO TÁTIL ( ALERTA OU DIRECIONAL) SEM LASTRO</v>
      </c>
      <c r="C73" s="42" t="str">
        <f>VLOOKUP(A73,'IMPLANTAÇÃO SERVIÇOS'!$A$1:$G$170,3,FALSE)</f>
        <v xml:space="preserve">m2    </v>
      </c>
      <c r="D73" s="43">
        <v>46.125</v>
      </c>
      <c r="E73" s="44">
        <f>VLOOKUP(A73,'IMPLANTAÇÃO SERVIÇOS'!$A$1:$G$170,5,FALSE)</f>
        <v>209.11</v>
      </c>
      <c r="F73" s="45">
        <v>9645.19</v>
      </c>
      <c r="G73" s="46">
        <f t="shared" si="0"/>
        <v>3.8110079481637874E-3</v>
      </c>
      <c r="H73" s="47">
        <f t="shared" si="2"/>
        <v>0.72725586067542292</v>
      </c>
      <c r="I73" s="40" t="str">
        <f t="shared" si="1"/>
        <v>A</v>
      </c>
    </row>
    <row r="74" spans="1:9" x14ac:dyDescent="0.3">
      <c r="A74" s="40" t="s">
        <v>264</v>
      </c>
      <c r="B74" s="41" t="str">
        <f>VLOOKUP(A74,'REFORMA SERVIÇOS'!$A$1:$G$325,2,FALSE)</f>
        <v xml:space="preserve">ACABAMENTO CIMENTO QUEIMADO </v>
      </c>
      <c r="C74" s="42" t="str">
        <f>VLOOKUP(A74,'REFORMA SERVIÇOS'!$A$1:$G$325,3,FALSE)</f>
        <v xml:space="preserve">m2    </v>
      </c>
      <c r="D74" s="43">
        <v>143.37</v>
      </c>
      <c r="E74" s="44">
        <f>VLOOKUP(A74,'REFORMA SERVIÇOS'!$A$1:$G$325,5,FALSE)</f>
        <v>64.62</v>
      </c>
      <c r="F74" s="45">
        <v>9264.56</v>
      </c>
      <c r="G74" s="46">
        <f t="shared" si="0"/>
        <v>3.660613403804414E-3</v>
      </c>
      <c r="H74" s="47">
        <f t="shared" si="2"/>
        <v>0.73091647407922733</v>
      </c>
      <c r="I74" s="40" t="str">
        <f t="shared" si="1"/>
        <v>A</v>
      </c>
    </row>
    <row r="75" spans="1:9" x14ac:dyDescent="0.3">
      <c r="A75" s="40" t="s">
        <v>266</v>
      </c>
      <c r="B75" s="41" t="str">
        <f>VLOOKUP(A75,'REFORMA SERVIÇOS'!$A$1:$G$325,2,FALSE)</f>
        <v>TABELA DE BASQUETE EM ACRÍLICO 1,80 X 1,20 M C/ ARO RETRÁTIL E REDE (2 UNID.)</v>
      </c>
      <c r="C75" s="42" t="str">
        <f>VLOOKUP(A75,'REFORMA SERVIÇOS'!$A$1:$G$325,3,FALSE)</f>
        <v xml:space="preserve">CJ    </v>
      </c>
      <c r="D75" s="43">
        <v>1</v>
      </c>
      <c r="E75" s="44">
        <f>VLOOKUP(A75,'REFORMA SERVIÇOS'!$A$1:$G$325,5,FALSE)</f>
        <v>8948.9699999999993</v>
      </c>
      <c r="F75" s="45">
        <v>8948.9699999999993</v>
      </c>
      <c r="G75" s="46">
        <f t="shared" si="0"/>
        <v>3.5359174674505409E-3</v>
      </c>
      <c r="H75" s="47">
        <f t="shared" si="2"/>
        <v>0.73445239154667785</v>
      </c>
      <c r="I75" s="40" t="str">
        <f t="shared" si="1"/>
        <v>A</v>
      </c>
    </row>
    <row r="76" spans="1:9" x14ac:dyDescent="0.3">
      <c r="A76" s="40">
        <v>71215</v>
      </c>
      <c r="B76" s="41" t="str">
        <f>VLOOKUP(A76,'REFORMA SERVIÇOS'!$A$1:$G$325,2,FALSE)</f>
        <v xml:space="preserve">ELETRODUTO EM AÇO GALVANIZADO A FOGO DIÂMETRO 2" - PESADO </v>
      </c>
      <c r="C76" s="42" t="str">
        <f>VLOOKUP(A76,'REFORMA SERVIÇOS'!$A$1:$G$325,3,FALSE)</f>
        <v xml:space="preserve">M     </v>
      </c>
      <c r="D76" s="43">
        <v>90</v>
      </c>
      <c r="E76" s="44">
        <f>VLOOKUP(A76,'REFORMA SERVIÇOS'!$A$1:$G$325,5,FALSE)</f>
        <v>96.16</v>
      </c>
      <c r="F76" s="45">
        <v>8654.4</v>
      </c>
      <c r="G76" s="46">
        <f t="shared" si="0"/>
        <v>3.4195269545326404E-3</v>
      </c>
      <c r="H76" s="47">
        <f t="shared" si="2"/>
        <v>0.73787191850121048</v>
      </c>
      <c r="I76" s="40" t="str">
        <f t="shared" si="1"/>
        <v>A</v>
      </c>
    </row>
    <row r="77" spans="1:9" x14ac:dyDescent="0.3">
      <c r="A77" s="40">
        <v>270603</v>
      </c>
      <c r="B77" s="41" t="str">
        <f>VLOOKUP(A77,'REFORMA SERVIÇOS'!$A$1:$G$325,2,FALSE)</f>
        <v>REDE PROTECAO DE NYLON COM GANCHOS E BUCHAS S8</v>
      </c>
      <c r="C77" s="42" t="str">
        <f>VLOOKUP(A77,'REFORMA SERVIÇOS'!$A$1:$G$325,3,FALSE)</f>
        <v xml:space="preserve">m2    </v>
      </c>
      <c r="D77" s="43">
        <v>216.24600000000001</v>
      </c>
      <c r="E77" s="44">
        <f>VLOOKUP(A77,'REFORMA SERVIÇOS'!$A$1:$G$325,5,FALSE)</f>
        <v>38.770000000000003</v>
      </c>
      <c r="F77" s="45">
        <v>8383.85</v>
      </c>
      <c r="G77" s="46">
        <f t="shared" ref="G77:G140" si="3">F77/$F$455</f>
        <v>3.3126272251985671E-3</v>
      </c>
      <c r="H77" s="47">
        <f t="shared" si="2"/>
        <v>0.74118454572640902</v>
      </c>
      <c r="I77" s="40" t="str">
        <f t="shared" ref="I77:I140" si="4">IF(H77&lt;=$M$12,"A",IF(H77&lt;=$M$13,"B","C"))</f>
        <v>A</v>
      </c>
    </row>
    <row r="78" spans="1:9" x14ac:dyDescent="0.3">
      <c r="A78" s="40">
        <v>271303</v>
      </c>
      <c r="B78" s="41" t="str">
        <f>VLOOKUP(A78,'IMPLANTAÇÃO SERVIÇOS'!$A$1:$G$170,2,FALSE)</f>
        <v xml:space="preserve">BANCO DE CONCRETO POLIDO BASE EM ALVENARIA REBOCADA E PINTADA - PADRÃO GOINFRA </v>
      </c>
      <c r="C78" s="42" t="str">
        <f>VLOOKUP(A78,'IMPLANTAÇÃO SERVIÇOS'!$A$1:$G$170,3,FALSE)</f>
        <v xml:space="preserve">m     </v>
      </c>
      <c r="D78" s="43">
        <v>22.07</v>
      </c>
      <c r="E78" s="44">
        <f>VLOOKUP(A78,'IMPLANTAÇÃO SERVIÇOS'!$A$1:$G$170,5,FALSE)</f>
        <v>374.52</v>
      </c>
      <c r="F78" s="45">
        <v>8265.6500000000015</v>
      </c>
      <c r="G78" s="46">
        <f t="shared" si="3"/>
        <v>3.2659240353730733E-3</v>
      </c>
      <c r="H78" s="47">
        <f t="shared" ref="H78:H141" si="5">G78+H77</f>
        <v>0.74445046976178209</v>
      </c>
      <c r="I78" s="40" t="str">
        <f t="shared" si="4"/>
        <v>A</v>
      </c>
    </row>
    <row r="79" spans="1:9" x14ac:dyDescent="0.3">
      <c r="A79" s="40">
        <v>52006</v>
      </c>
      <c r="B79" s="41" t="str">
        <f>VLOOKUP(A79,'IMPLANTAÇÃO SERVIÇOS'!$A$1:$G$170,2,FALSE)</f>
        <v>ACO CA 50-A - 12,5 MM (1/2") - (OBRAS CIVIS)</v>
      </c>
      <c r="C79" s="42" t="str">
        <f>VLOOKUP(A79,'IMPLANTAÇÃO SERVIÇOS'!$A$1:$G$170,3,FALSE)</f>
        <v xml:space="preserve">Kg    </v>
      </c>
      <c r="D79" s="43">
        <v>550.03</v>
      </c>
      <c r="E79" s="44">
        <f>VLOOKUP(A79,'IMPLANTAÇÃO SERVIÇOS'!$A$1:$G$170,5,FALSE)</f>
        <v>14.99</v>
      </c>
      <c r="F79" s="45">
        <v>8244.94</v>
      </c>
      <c r="G79" s="46">
        <f t="shared" si="3"/>
        <v>3.2577410991523792E-3</v>
      </c>
      <c r="H79" s="47">
        <f t="shared" si="5"/>
        <v>0.74770821086093442</v>
      </c>
      <c r="I79" s="40" t="str">
        <f t="shared" si="4"/>
        <v>A</v>
      </c>
    </row>
    <row r="80" spans="1:9" x14ac:dyDescent="0.3">
      <c r="A80" s="40">
        <v>70563</v>
      </c>
      <c r="B80" s="41" t="str">
        <f>VLOOKUP(A80,'REFORMA SERVIÇOS'!$A$1:$G$325,2,FALSE)</f>
        <v>CABO FLEXÍVEL, PVC (70° C), 450/750 V, 2,5 MM2</v>
      </c>
      <c r="C80" s="42" t="str">
        <f>VLOOKUP(A80,'REFORMA SERVIÇOS'!$A$1:$G$325,3,FALSE)</f>
        <v xml:space="preserve">m     </v>
      </c>
      <c r="D80" s="43">
        <v>1314</v>
      </c>
      <c r="E80" s="44">
        <f>VLOOKUP(A80,'REFORMA SERVIÇOS'!$A$1:$G$325,5,FALSE)</f>
        <v>6.14</v>
      </c>
      <c r="F80" s="45">
        <v>8067.96</v>
      </c>
      <c r="G80" s="46">
        <f t="shared" si="3"/>
        <v>3.187812752829909E-3</v>
      </c>
      <c r="H80" s="47">
        <f t="shared" si="5"/>
        <v>0.75089602361376429</v>
      </c>
      <c r="I80" s="40" t="str">
        <f t="shared" si="4"/>
        <v>A</v>
      </c>
    </row>
    <row r="81" spans="1:9" x14ac:dyDescent="0.3">
      <c r="A81" s="40">
        <v>271608</v>
      </c>
      <c r="B81" s="41" t="str">
        <f>VLOOKUP(A81,'REFORMA SERVIÇOS'!$A$1:$G$325,2,FALSE)</f>
        <v>BANCADA DE GRANITO C/ ESPELHO</v>
      </c>
      <c r="C81" s="42" t="str">
        <f>VLOOKUP(A81,'REFORMA SERVIÇOS'!$A$1:$G$325,3,FALSE)</f>
        <v xml:space="preserve">m2    </v>
      </c>
      <c r="D81" s="43">
        <v>12.43</v>
      </c>
      <c r="E81" s="44">
        <f>VLOOKUP(A81,'REFORMA SERVIÇOS'!$A$1:$G$325,5,FALSE)</f>
        <v>643.1</v>
      </c>
      <c r="F81" s="45">
        <v>7993.73</v>
      </c>
      <c r="G81" s="46">
        <f t="shared" si="3"/>
        <v>3.1584829915714784E-3</v>
      </c>
      <c r="H81" s="47">
        <f t="shared" si="5"/>
        <v>0.75405450660533579</v>
      </c>
      <c r="I81" s="40" t="str">
        <f t="shared" si="4"/>
        <v>A</v>
      </c>
    </row>
    <row r="82" spans="1:9" ht="28.8" x14ac:dyDescent="0.3">
      <c r="A82" s="40" t="s">
        <v>60</v>
      </c>
      <c r="B82" s="41" t="str">
        <f>VLOOKUP(A82,'IMPLANTAÇÃO SERVIÇOS'!$A$1:$G$170,2,FALSE)</f>
        <v>LIXEIRA METÁLICA DUPLA, CAPACIDADE DE 60 L, EM TUBO DE AÇO CARBONO E CESTOS EM CHAPA DE AÇO COM PINTURA ELETROSTÁTICA, SOBRE SOLO</v>
      </c>
      <c r="C82" s="42" t="str">
        <f>VLOOKUP(A82,'IMPLANTAÇÃO SERVIÇOS'!$A$1:$G$170,3,FALSE)</f>
        <v xml:space="preserve">un    </v>
      </c>
      <c r="D82" s="43">
        <v>5</v>
      </c>
      <c r="E82" s="44">
        <f>VLOOKUP(A82,'IMPLANTAÇÃO SERVIÇOS'!$A$1:$G$170,5,FALSE)</f>
        <v>1597.34</v>
      </c>
      <c r="F82" s="45">
        <v>7986.7</v>
      </c>
      <c r="G82" s="46">
        <f t="shared" si="3"/>
        <v>3.1557052976250045E-3</v>
      </c>
      <c r="H82" s="47">
        <f t="shared" si="5"/>
        <v>0.75721021190296078</v>
      </c>
      <c r="I82" s="40" t="str">
        <f t="shared" si="4"/>
        <v>A</v>
      </c>
    </row>
    <row r="83" spans="1:9" x14ac:dyDescent="0.3">
      <c r="A83" s="40" t="s">
        <v>272</v>
      </c>
      <c r="B83" s="41" t="str">
        <f>VLOOKUP(A83,'REFORMA SERVIÇOS'!$A$1:$G$325,2,FALSE)</f>
        <v>ESQUADRIA BASCULANTE EM ALUMÍNIO COM PINTURA ELETROSTÁTICA BRANCA</v>
      </c>
      <c r="C83" s="42" t="str">
        <f>VLOOKUP(A83,'REFORMA SERVIÇOS'!$A$1:$G$325,3,FALSE)</f>
        <v xml:space="preserve">m2    </v>
      </c>
      <c r="D83" s="43">
        <v>15.675000000000001</v>
      </c>
      <c r="E83" s="44">
        <f>VLOOKUP(A83,'REFORMA SERVIÇOS'!$A$1:$G$325,5,FALSE)</f>
        <v>508.85</v>
      </c>
      <c r="F83" s="45">
        <v>7976.22</v>
      </c>
      <c r="G83" s="46">
        <f t="shared" si="3"/>
        <v>3.1515644395084972E-3</v>
      </c>
      <c r="H83" s="47">
        <f t="shared" si="5"/>
        <v>0.76036177634246926</v>
      </c>
      <c r="I83" s="40" t="str">
        <f t="shared" si="4"/>
        <v>A</v>
      </c>
    </row>
    <row r="84" spans="1:9" x14ac:dyDescent="0.3">
      <c r="A84" s="40">
        <v>220060</v>
      </c>
      <c r="B84" s="41" t="str">
        <f>VLOOKUP(A84,'REFORMA SERVIÇOS'!$A$1:$G$325,2,FALSE)</f>
        <v xml:space="preserve">PISO LAMINADO COM CONCRETO 20MPA E=7CM </v>
      </c>
      <c r="C84" s="42" t="str">
        <f>VLOOKUP(A84,'REFORMA SERVIÇOS'!$A$1:$G$325,3,FALSE)</f>
        <v xml:space="preserve">m2    </v>
      </c>
      <c r="D84" s="43">
        <v>119.61</v>
      </c>
      <c r="E84" s="44">
        <f>VLOOKUP(A84,'REFORMA SERVIÇOS'!$A$1:$G$325,5,FALSE)</f>
        <v>65.03</v>
      </c>
      <c r="F84" s="45">
        <v>7778.23</v>
      </c>
      <c r="G84" s="46">
        <f t="shared" si="3"/>
        <v>3.0733346209505475E-3</v>
      </c>
      <c r="H84" s="47">
        <f t="shared" si="5"/>
        <v>0.76343511096341976</v>
      </c>
      <c r="I84" s="40" t="str">
        <f t="shared" si="4"/>
        <v>A</v>
      </c>
    </row>
    <row r="85" spans="1:9" x14ac:dyDescent="0.3">
      <c r="A85" s="40">
        <v>52003</v>
      </c>
      <c r="B85" s="41" t="str">
        <f>VLOOKUP(A85,'IMPLANTAÇÃO SERVIÇOS'!$A$1:$G$170,2,FALSE)</f>
        <v>ACO CA-50A - 6,3 MM (1/4") - (OBRAS CIVIS)</v>
      </c>
      <c r="C85" s="42" t="str">
        <f>VLOOKUP(A85,'IMPLANTAÇÃO SERVIÇOS'!$A$1:$G$170,3,FALSE)</f>
        <v xml:space="preserve">Kg    </v>
      </c>
      <c r="D85" s="43">
        <v>536.33000000000004</v>
      </c>
      <c r="E85" s="44">
        <f>VLOOKUP(A85,'IMPLANTAÇÃO SERVIÇOS'!$A$1:$G$170,5,FALSE)</f>
        <v>13.94</v>
      </c>
      <c r="F85" s="45">
        <v>7476.43</v>
      </c>
      <c r="G85" s="46">
        <f t="shared" si="3"/>
        <v>2.9540873900763161E-3</v>
      </c>
      <c r="H85" s="47">
        <f t="shared" si="5"/>
        <v>0.76638919835349606</v>
      </c>
      <c r="I85" s="40" t="str">
        <f t="shared" si="4"/>
        <v>A</v>
      </c>
    </row>
    <row r="86" spans="1:9" x14ac:dyDescent="0.3">
      <c r="A86" s="40" t="s">
        <v>275</v>
      </c>
      <c r="B86" s="41" t="str">
        <f>VLOOKUP(A86,'REFORMA SERVIÇOS'!$A$1:$G$325,2,FALSE)</f>
        <v>INSTALAÇÃO DE TELA ARTÍSTICA</v>
      </c>
      <c r="C86" s="42" t="str">
        <f>VLOOKUP(A86,'REFORMA SERVIÇOS'!$A$1:$G$325,3,FALSE)</f>
        <v xml:space="preserve">m2    </v>
      </c>
      <c r="D86" s="43">
        <v>91.2</v>
      </c>
      <c r="E86" s="44">
        <f>VLOOKUP(A86,'REFORMA SERVIÇOS'!$A$1:$G$325,5,FALSE)</f>
        <v>78.61</v>
      </c>
      <c r="F86" s="45">
        <v>7169.23</v>
      </c>
      <c r="G86" s="46">
        <f t="shared" si="3"/>
        <v>2.832706510935945E-3</v>
      </c>
      <c r="H86" s="47">
        <f t="shared" si="5"/>
        <v>0.76922190486443198</v>
      </c>
      <c r="I86" s="40" t="str">
        <f t="shared" si="4"/>
        <v>A</v>
      </c>
    </row>
    <row r="87" spans="1:9" x14ac:dyDescent="0.3">
      <c r="A87" s="40">
        <v>60517</v>
      </c>
      <c r="B87" s="41" t="str">
        <f>VLOOKUP(A87,'IMPLANTAÇÃO SERVIÇOS'!$A$1:$G$170,2,FALSE)</f>
        <v xml:space="preserve">PREPARO COM BETONEIRA E TRANSPORTE MANUAL DE CONCRETO FCK=25 MPA </v>
      </c>
      <c r="C87" s="42" t="str">
        <f>VLOOKUP(A87,'IMPLANTAÇÃO SERVIÇOS'!$A$1:$G$170,3,FALSE)</f>
        <v xml:space="preserve">m3    </v>
      </c>
      <c r="D87" s="43">
        <v>10.97</v>
      </c>
      <c r="E87" s="44">
        <f>VLOOKUP(A87,'IMPLANTAÇÃO SERVIÇOS'!$A$1:$G$170,5,FALSE)</f>
        <v>653.16</v>
      </c>
      <c r="F87" s="45">
        <v>7165.16</v>
      </c>
      <c r="G87" s="46">
        <f t="shared" si="3"/>
        <v>2.8310983723353546E-3</v>
      </c>
      <c r="H87" s="47">
        <f t="shared" si="5"/>
        <v>0.77205300323676729</v>
      </c>
      <c r="I87" s="40" t="str">
        <f t="shared" si="4"/>
        <v>A</v>
      </c>
    </row>
    <row r="88" spans="1:9" ht="28.8" x14ac:dyDescent="0.3">
      <c r="A88" s="40" t="s">
        <v>63</v>
      </c>
      <c r="B88" s="41" t="str">
        <f>VLOOKUP(A88,'IMPLANTAÇÃO SERVIÇOS'!$A$1:$G$170,2,FALSE)</f>
        <v>POÇO DE INFILTRAÇÃO/RECARGA COM DIÂMETRO DE 1,20 M INTERNO COM TAMPÃO FF ARTICULADO FIXO TDA-600, CONFORME PROJETO</v>
      </c>
      <c r="C88" s="42" t="str">
        <f>VLOOKUP(A88,'IMPLANTAÇÃO SERVIÇOS'!$A$1:$G$170,3,FALSE)</f>
        <v xml:space="preserve">un    </v>
      </c>
      <c r="D88" s="43">
        <v>2</v>
      </c>
      <c r="E88" s="44">
        <f>VLOOKUP(A88,'IMPLANTAÇÃO SERVIÇOS'!$A$1:$G$170,5,FALSE)</f>
        <v>3565.13</v>
      </c>
      <c r="F88" s="45">
        <v>7130.26</v>
      </c>
      <c r="G88" s="46">
        <f t="shared" si="3"/>
        <v>2.8173086826153064E-3</v>
      </c>
      <c r="H88" s="47">
        <f t="shared" si="5"/>
        <v>0.7748703119193826</v>
      </c>
      <c r="I88" s="40" t="str">
        <f t="shared" si="4"/>
        <v>A</v>
      </c>
    </row>
    <row r="89" spans="1:9" x14ac:dyDescent="0.3">
      <c r="A89" s="40">
        <v>200201</v>
      </c>
      <c r="B89" s="41" t="str">
        <f>VLOOKUP(A89,'REFORMA SERVIÇOS'!$A$1:$G$325,2,FALSE)</f>
        <v>EMBOÇO (1CI:4 ARML)</v>
      </c>
      <c r="C89" s="42" t="str">
        <f>VLOOKUP(A89,'REFORMA SERVIÇOS'!$A$1:$G$325,3,FALSE)</f>
        <v xml:space="preserve">m2    </v>
      </c>
      <c r="D89" s="43">
        <v>234.02099999999999</v>
      </c>
      <c r="E89" s="44">
        <f>VLOOKUP(A89,'REFORMA SERVIÇOS'!$A$1:$G$325,5,FALSE)</f>
        <v>30.36</v>
      </c>
      <c r="F89" s="45">
        <v>7104.87</v>
      </c>
      <c r="G89" s="46">
        <f t="shared" si="3"/>
        <v>2.8072765845639585E-3</v>
      </c>
      <c r="H89" s="47">
        <f t="shared" si="5"/>
        <v>0.77767758850394653</v>
      </c>
      <c r="I89" s="40" t="str">
        <f t="shared" si="4"/>
        <v>A</v>
      </c>
    </row>
    <row r="90" spans="1:9" x14ac:dyDescent="0.3">
      <c r="A90" s="40" t="s">
        <v>278</v>
      </c>
      <c r="B90" s="41" t="str">
        <f>VLOOKUP(A90,'REFORMA SERVIÇOS'!$A$1:$G$325,2,FALSE)</f>
        <v>BARRA DE APOIO EM AÇO INOX - 70 CM</v>
      </c>
      <c r="C90" s="42" t="str">
        <f>VLOOKUP(A90,'REFORMA SERVIÇOS'!$A$1:$G$325,3,FALSE)</f>
        <v xml:space="preserve">un    </v>
      </c>
      <c r="D90" s="43">
        <v>16</v>
      </c>
      <c r="E90" s="44">
        <f>VLOOKUP(A90,'REFORMA SERVIÇOS'!$A$1:$G$325,5,FALSE)</f>
        <v>436.78</v>
      </c>
      <c r="F90" s="45">
        <v>6988.48</v>
      </c>
      <c r="G90" s="46">
        <f t="shared" si="3"/>
        <v>2.7612885620276698E-3</v>
      </c>
      <c r="H90" s="47">
        <f t="shared" si="5"/>
        <v>0.78043887706597415</v>
      </c>
      <c r="I90" s="40" t="str">
        <f t="shared" si="4"/>
        <v>A</v>
      </c>
    </row>
    <row r="91" spans="1:9" x14ac:dyDescent="0.3">
      <c r="A91" s="40">
        <v>60192</v>
      </c>
      <c r="B91" s="41" t="str">
        <f>VLOOKUP(A91,'IMPLANTAÇÃO SERVIÇOS'!$A$1:$G$170,2,FALSE)</f>
        <v>FORMA DE TABUA CINTA/PILAR SOBRE/ENTRE ALVENARIA U=8 VEZES</v>
      </c>
      <c r="C91" s="42" t="str">
        <f>VLOOKUP(A91,'IMPLANTAÇÃO SERVIÇOS'!$A$1:$G$170,3,FALSE)</f>
        <v xml:space="preserve">m2    </v>
      </c>
      <c r="D91" s="43">
        <v>195.37</v>
      </c>
      <c r="E91" s="44">
        <f>VLOOKUP(A91,'IMPLANTAÇÃO SERVIÇOS'!$A$1:$G$170,5,FALSE)</f>
        <v>35.51</v>
      </c>
      <c r="F91" s="45">
        <v>6937.58</v>
      </c>
      <c r="G91" s="46">
        <f t="shared" si="3"/>
        <v>2.7411769515190603E-3</v>
      </c>
      <c r="H91" s="47">
        <f t="shared" si="5"/>
        <v>0.78318005401749324</v>
      </c>
      <c r="I91" s="40" t="str">
        <f t="shared" si="4"/>
        <v>A</v>
      </c>
    </row>
    <row r="92" spans="1:9" x14ac:dyDescent="0.3">
      <c r="A92" s="40">
        <v>71214</v>
      </c>
      <c r="B92" s="41" t="str">
        <f>VLOOKUP(A92,'REFORMA SERVIÇOS'!$A$1:$G$325,2,FALSE)</f>
        <v xml:space="preserve">ELETRODUTO EM AÇO GALVANIZADO A FOGO DIÂMETRO 1 1/2" - PESADO </v>
      </c>
      <c r="C92" s="42" t="str">
        <f>VLOOKUP(A92,'REFORMA SERVIÇOS'!$A$1:$G$325,3,FALSE)</f>
        <v xml:space="preserve">M     </v>
      </c>
      <c r="D92" s="43">
        <v>75</v>
      </c>
      <c r="E92" s="44">
        <f>VLOOKUP(A92,'REFORMA SERVIÇOS'!$A$1:$G$325,5,FALSE)</f>
        <v>91</v>
      </c>
      <c r="F92" s="45">
        <v>6825</v>
      </c>
      <c r="G92" s="46">
        <f t="shared" si="3"/>
        <v>2.6966943363705481E-3</v>
      </c>
      <c r="H92" s="47">
        <f t="shared" si="5"/>
        <v>0.78587674835386379</v>
      </c>
      <c r="I92" s="40" t="str">
        <f t="shared" si="4"/>
        <v>A</v>
      </c>
    </row>
    <row r="93" spans="1:9" x14ac:dyDescent="0.3">
      <c r="A93" s="40">
        <v>82304</v>
      </c>
      <c r="B93" s="41" t="str">
        <f>VLOOKUP(A93,'IMPLANTAÇÃO SERVIÇOS'!$A$1:$G$170,2,FALSE)</f>
        <v>TUBO SOLDAVEL PARA ESGOTO DIAMETRO 100 MM</v>
      </c>
      <c r="C93" s="42" t="str">
        <f>VLOOKUP(A93,'IMPLANTAÇÃO SERVIÇOS'!$A$1:$G$170,3,FALSE)</f>
        <v xml:space="preserve">m     </v>
      </c>
      <c r="D93" s="43">
        <v>150</v>
      </c>
      <c r="E93" s="44">
        <f>VLOOKUP(A93,'IMPLANTAÇÃO SERVIÇOS'!$A$1:$G$170,5,FALSE)</f>
        <v>45.37</v>
      </c>
      <c r="F93" s="45">
        <v>6805.5</v>
      </c>
      <c r="G93" s="46">
        <f t="shared" si="3"/>
        <v>2.6889894954094896E-3</v>
      </c>
      <c r="H93" s="47">
        <f t="shared" si="5"/>
        <v>0.78856573784927331</v>
      </c>
      <c r="I93" s="40" t="str">
        <f t="shared" si="4"/>
        <v>A</v>
      </c>
    </row>
    <row r="94" spans="1:9" x14ac:dyDescent="0.3">
      <c r="A94" s="40">
        <v>200101</v>
      </c>
      <c r="B94" s="41" t="str">
        <f>VLOOKUP(A94,'IMPLANTAÇÃO SERVIÇOS'!$A$1:$G$170,2,FALSE)</f>
        <v>CHAPISCO COMUM</v>
      </c>
      <c r="C94" s="42" t="str">
        <f>VLOOKUP(A94,'IMPLANTAÇÃO SERVIÇOS'!$A$1:$G$170,3,FALSE)</f>
        <v xml:space="preserve">m2    </v>
      </c>
      <c r="D94" s="43">
        <v>881.39</v>
      </c>
      <c r="E94" s="44">
        <f>VLOOKUP(A94,'IMPLANTAÇÃO SERVIÇOS'!$A$1:$G$170,5,FALSE)</f>
        <v>7.56</v>
      </c>
      <c r="F94" s="45">
        <v>6663.2999999999993</v>
      </c>
      <c r="G94" s="46">
        <f t="shared" si="3"/>
        <v>2.6328034244011535E-3</v>
      </c>
      <c r="H94" s="47">
        <f t="shared" si="5"/>
        <v>0.7911985412736745</v>
      </c>
      <c r="I94" s="40" t="str">
        <f t="shared" si="4"/>
        <v>A</v>
      </c>
    </row>
    <row r="95" spans="1:9" x14ac:dyDescent="0.3">
      <c r="A95" s="40" t="s">
        <v>67</v>
      </c>
      <c r="B95" s="41" t="str">
        <f>VLOOKUP(A95,'IMPLANTAÇÃO SERVIÇOS'!$A$1:$G$170,2,FALSE)</f>
        <v>ASSENTAMENTO DE VÁLVULA BORBOLETA EM FERRO FUNDIDO COM FLANGES, DIÂM. = 75MM</v>
      </c>
      <c r="C95" s="42" t="str">
        <f>VLOOKUP(A95,'IMPLANTAÇÃO SERVIÇOS'!$A$1:$G$170,3,FALSE)</f>
        <v xml:space="preserve">un    </v>
      </c>
      <c r="D95" s="43">
        <v>1</v>
      </c>
      <c r="E95" s="44">
        <f>VLOOKUP(A95,'IMPLANTAÇÃO SERVIÇOS'!$A$1:$G$170,5,FALSE)</f>
        <v>6654.07</v>
      </c>
      <c r="F95" s="45">
        <v>6654.07</v>
      </c>
      <c r="G95" s="46">
        <f t="shared" si="3"/>
        <v>2.6291564663462525E-3</v>
      </c>
      <c r="H95" s="47">
        <f t="shared" si="5"/>
        <v>0.79382769774002071</v>
      </c>
      <c r="I95" s="40" t="str">
        <f t="shared" si="4"/>
        <v>A</v>
      </c>
    </row>
    <row r="96" spans="1:9" x14ac:dyDescent="0.3">
      <c r="A96" s="40">
        <v>81840</v>
      </c>
      <c r="B96" s="41" t="str">
        <f>VLOOKUP(A96,'IMPLANTAÇÃO SERVIÇOS'!$A$1:$G$170,2,FALSE)</f>
        <v>TAMPA  PARA CAIXA PASSAGEM FERRO FUNDIDO T-33 - TRÁFEGO LEVE</v>
      </c>
      <c r="C96" s="42" t="str">
        <f>VLOOKUP(A96,'IMPLANTAÇÃO SERVIÇOS'!$A$1:$G$170,3,FALSE)</f>
        <v xml:space="preserve">Un    </v>
      </c>
      <c r="D96" s="43">
        <v>21</v>
      </c>
      <c r="E96" s="44">
        <f>VLOOKUP(A96,'IMPLANTAÇÃO SERVIÇOS'!$A$1:$G$170,5,FALSE)</f>
        <v>313.5</v>
      </c>
      <c r="F96" s="45">
        <v>6583.5</v>
      </c>
      <c r="G96" s="46">
        <f t="shared" si="3"/>
        <v>2.6012728444682058E-3</v>
      </c>
      <c r="H96" s="47">
        <f t="shared" si="5"/>
        <v>0.79642897058448892</v>
      </c>
      <c r="I96" s="40" t="str">
        <f t="shared" si="4"/>
        <v>A</v>
      </c>
    </row>
    <row r="97" spans="1:9" x14ac:dyDescent="0.3">
      <c r="A97" s="40" t="s">
        <v>69</v>
      </c>
      <c r="B97" s="41" t="str">
        <f>VLOOKUP(A97,'IMPLANTAÇÃO SERVIÇOS'!$A$1:$G$170,2,FALSE)</f>
        <v>MUDA DE MORÉIA H=50 A 70CM</v>
      </c>
      <c r="C97" s="42" t="str">
        <f>VLOOKUP(A97,'IMPLANTAÇÃO SERVIÇOS'!$A$1:$G$170,3,FALSE)</f>
        <v xml:space="preserve">un    </v>
      </c>
      <c r="D97" s="43">
        <v>60</v>
      </c>
      <c r="E97" s="44">
        <f>VLOOKUP(A97,'IMPLANTAÇÃO SERVIÇOS'!$A$1:$G$170,5,FALSE)</f>
        <v>107.81</v>
      </c>
      <c r="F97" s="45">
        <v>6468.6</v>
      </c>
      <c r="G97" s="46">
        <f t="shared" si="3"/>
        <v>2.555873550805352E-3</v>
      </c>
      <c r="H97" s="47">
        <f t="shared" si="5"/>
        <v>0.79898484413529425</v>
      </c>
      <c r="I97" s="40" t="str">
        <f t="shared" si="4"/>
        <v>A</v>
      </c>
    </row>
    <row r="98" spans="1:9" x14ac:dyDescent="0.3">
      <c r="A98" s="40">
        <v>260601</v>
      </c>
      <c r="B98" s="41" t="str">
        <f>VLOOKUP(A98,'IMPLANTAÇÃO SERVIÇOS'!$A$1:$G$170,2,FALSE)</f>
        <v>PINTURA TEXTURIZADA C/SELADOR ACRILICO</v>
      </c>
      <c r="C98" s="42" t="str">
        <f>VLOOKUP(A98,'IMPLANTAÇÃO SERVIÇOS'!$A$1:$G$170,3,FALSE)</f>
        <v xml:space="preserve">m2    </v>
      </c>
      <c r="D98" s="43">
        <v>363.41300000000001</v>
      </c>
      <c r="E98" s="44">
        <f>VLOOKUP(A98,'IMPLANTAÇÃO SERVIÇOS'!$A$1:$G$170,5,FALSE)</f>
        <v>17.68</v>
      </c>
      <c r="F98" s="45">
        <v>6425.1299999999992</v>
      </c>
      <c r="G98" s="46">
        <f t="shared" si="3"/>
        <v>2.5386976822629301E-3</v>
      </c>
      <c r="H98" s="47">
        <f t="shared" si="5"/>
        <v>0.80152354181755714</v>
      </c>
      <c r="I98" s="40" t="str">
        <f t="shared" si="4"/>
        <v>B</v>
      </c>
    </row>
    <row r="99" spans="1:9" x14ac:dyDescent="0.3">
      <c r="A99" s="40" t="s">
        <v>281</v>
      </c>
      <c r="B99" s="41" t="str">
        <f>VLOOKUP(A99,'REFORMA SERVIÇOS'!$A$1:$G$325,2,FALSE)</f>
        <v xml:space="preserve">BARRA DE APOIO L EM AÇO INOX POLIDO 70 X 70 CM </v>
      </c>
      <c r="C99" s="42" t="str">
        <f>VLOOKUP(A99,'REFORMA SERVIÇOS'!$A$1:$G$325,3,FALSE)</f>
        <v xml:space="preserve">un    </v>
      </c>
      <c r="D99" s="43">
        <v>8</v>
      </c>
      <c r="E99" s="44">
        <f>VLOOKUP(A99,'REFORMA SERVIÇOS'!$A$1:$G$325,5,FALSE)</f>
        <v>799.39</v>
      </c>
      <c r="F99" s="45">
        <v>6395.12</v>
      </c>
      <c r="G99" s="46">
        <f t="shared" si="3"/>
        <v>2.5268401295838855E-3</v>
      </c>
      <c r="H99" s="47">
        <f t="shared" si="5"/>
        <v>0.80405038194714107</v>
      </c>
      <c r="I99" s="40" t="str">
        <f t="shared" si="4"/>
        <v>B</v>
      </c>
    </row>
    <row r="100" spans="1:9" x14ac:dyDescent="0.3">
      <c r="A100" s="40">
        <v>30112</v>
      </c>
      <c r="B100" s="41" t="str">
        <f>VLOOKUP(A100,'IMPLANTAÇÃO SERVIÇOS'!$A$1:$G$170,2,FALSE)</f>
        <v>CARGA DOS MATERIAIS/EQUIPAMENTOS/OUTROS ( INCLUSO HORA IMPRODUTIVA DO CAMINHÃO)</v>
      </c>
      <c r="C100" s="42" t="str">
        <f>VLOOKUP(A100,'IMPLANTAÇÃO SERVIÇOS'!$A$1:$G$170,3,FALSE)</f>
        <v xml:space="preserve">un    </v>
      </c>
      <c r="D100" s="43">
        <v>25</v>
      </c>
      <c r="E100" s="44">
        <f>VLOOKUP(A100,'IMPLANTAÇÃO SERVIÇOS'!$A$1:$G$170,5,FALSE)</f>
        <v>253.02</v>
      </c>
      <c r="F100" s="45">
        <v>6325.5</v>
      </c>
      <c r="G100" s="46">
        <f t="shared" si="3"/>
        <v>2.4993318717526597E-3</v>
      </c>
      <c r="H100" s="47">
        <f t="shared" si="5"/>
        <v>0.80654971381889373</v>
      </c>
      <c r="I100" s="40" t="str">
        <f t="shared" si="4"/>
        <v>B</v>
      </c>
    </row>
    <row r="101" spans="1:9" x14ac:dyDescent="0.3">
      <c r="A101" s="40">
        <v>40902</v>
      </c>
      <c r="B101" s="41" t="str">
        <f>VLOOKUP(A101,'IMPLANTAÇÃO SERVIÇOS'!$A$1:$G$170,2,FALSE)</f>
        <v>REATERRO COM APILOAMENTO</v>
      </c>
      <c r="C101" s="42" t="str">
        <f>VLOOKUP(A101,'IMPLANTAÇÃO SERVIÇOS'!$A$1:$G$170,3,FALSE)</f>
        <v xml:space="preserve">m3    </v>
      </c>
      <c r="D101" s="43">
        <v>192.21100000000001</v>
      </c>
      <c r="E101" s="44">
        <f>VLOOKUP(A101,'IMPLANTAÇÃO SERVIÇOS'!$A$1:$G$170,5,FALSE)</f>
        <v>32.53</v>
      </c>
      <c r="F101" s="45">
        <v>6252.61</v>
      </c>
      <c r="G101" s="46">
        <f t="shared" si="3"/>
        <v>2.4705315713602714E-3</v>
      </c>
      <c r="H101" s="47">
        <f t="shared" si="5"/>
        <v>0.80902024539025397</v>
      </c>
      <c r="I101" s="40" t="str">
        <f t="shared" si="4"/>
        <v>B</v>
      </c>
    </row>
    <row r="102" spans="1:9" x14ac:dyDescent="0.3">
      <c r="A102" s="40">
        <v>270501</v>
      </c>
      <c r="B102" s="41" t="str">
        <f>VLOOKUP(A102,'IMPLANTAÇÃO SERVIÇOS'!$A$1:$G$170,2,FALSE)</f>
        <v>LIMPEZA FINAL DE OBRA - (OBRAS CIVIS)</v>
      </c>
      <c r="C102" s="42" t="str">
        <f>VLOOKUP(A102,'IMPLANTAÇÃO SERVIÇOS'!$A$1:$G$170,3,FALSE)</f>
        <v xml:space="preserve">m2    </v>
      </c>
      <c r="D102" s="43">
        <v>1169.6400000000001</v>
      </c>
      <c r="E102" s="44">
        <f>VLOOKUP(A102,'IMPLANTAÇÃO SERVIÇOS'!$A$1:$G$170,5,FALSE)</f>
        <v>5.29</v>
      </c>
      <c r="F102" s="45">
        <v>6187.39</v>
      </c>
      <c r="G102" s="46">
        <f t="shared" si="3"/>
        <v>2.4447618417458997E-3</v>
      </c>
      <c r="H102" s="47">
        <f t="shared" si="5"/>
        <v>0.81146500723199988</v>
      </c>
      <c r="I102" s="40" t="str">
        <f t="shared" si="4"/>
        <v>B</v>
      </c>
    </row>
    <row r="103" spans="1:9" x14ac:dyDescent="0.3">
      <c r="A103" s="40">
        <v>220101</v>
      </c>
      <c r="B103" s="41" t="str">
        <f>VLOOKUP(A103,'REFORMA SERVIÇOS'!$A$1:$G$325,2,FALSE)</f>
        <v>LASTRO DE CONCRETO REGULARIZADO IMPERMEABILIZADO 1:3:6 ESP=5CM (BASE)</v>
      </c>
      <c r="C103" s="42" t="str">
        <f>VLOOKUP(A103,'REFORMA SERVIÇOS'!$A$1:$G$325,3,FALSE)</f>
        <v xml:space="preserve">m2    </v>
      </c>
      <c r="D103" s="43">
        <v>125.52</v>
      </c>
      <c r="E103" s="44">
        <f>VLOOKUP(A103,'REFORMA SERVIÇOS'!$A$1:$G$325,5,FALSE)</f>
        <v>48.22</v>
      </c>
      <c r="F103" s="45">
        <v>6052.57</v>
      </c>
      <c r="G103" s="46">
        <f t="shared" si="3"/>
        <v>2.3914917567012875E-3</v>
      </c>
      <c r="H103" s="47">
        <f t="shared" si="5"/>
        <v>0.81385649898870116</v>
      </c>
      <c r="I103" s="40" t="str">
        <f t="shared" si="4"/>
        <v>B</v>
      </c>
    </row>
    <row r="104" spans="1:9" x14ac:dyDescent="0.3">
      <c r="A104" s="40">
        <v>20100</v>
      </c>
      <c r="B104" s="41" t="str">
        <f>VLOOKUP(A104,'REFORMA SERVIÇOS'!$A$1:$G$325,2,FALSE)</f>
        <v>DEMOLIÇÃO MANUAL - COBERTURA TELHA METÁLICA COM TRANSPORTE ATÉ CAÇAMBA E CARGA</v>
      </c>
      <c r="C104" s="42" t="str">
        <f>VLOOKUP(A104,'REFORMA SERVIÇOS'!$A$1:$G$325,3,FALSE)</f>
        <v xml:space="preserve">m2    </v>
      </c>
      <c r="D104" s="43">
        <v>1222.3800000000001</v>
      </c>
      <c r="E104" s="44">
        <f>VLOOKUP(A104,'REFORMA SERVIÇOS'!$A$1:$G$325,5,FALSE)</f>
        <v>4.95</v>
      </c>
      <c r="F104" s="45">
        <v>6050.78</v>
      </c>
      <c r="G104" s="46">
        <f t="shared" si="3"/>
        <v>2.3907844918130672E-3</v>
      </c>
      <c r="H104" s="47">
        <f t="shared" si="5"/>
        <v>0.81624728348051423</v>
      </c>
      <c r="I104" s="40" t="str">
        <f t="shared" si="4"/>
        <v>B</v>
      </c>
    </row>
    <row r="105" spans="1:9" x14ac:dyDescent="0.3">
      <c r="A105" s="40">
        <v>80517</v>
      </c>
      <c r="B105" s="41" t="str">
        <f>VLOOKUP(A105,'REFORMA SERVIÇOS'!$A$1:$G$325,2,FALSE)</f>
        <v>VÁLVULA DE DESCARGA DUPLO ACIONAMENTO COM ACABAMENTO CROMADO ANTIVANDALISMO</v>
      </c>
      <c r="C105" s="42" t="str">
        <f>VLOOKUP(A105,'REFORMA SERVIÇOS'!$A$1:$G$325,3,FALSE)</f>
        <v xml:space="preserve">Un    </v>
      </c>
      <c r="D105" s="43">
        <v>12</v>
      </c>
      <c r="E105" s="44">
        <f>VLOOKUP(A105,'REFORMA SERVIÇOS'!$A$1:$G$325,5,FALSE)</f>
        <v>492.71</v>
      </c>
      <c r="F105" s="45">
        <v>5912.52</v>
      </c>
      <c r="G105" s="46">
        <f t="shared" si="3"/>
        <v>2.3361551937989148E-3</v>
      </c>
      <c r="H105" s="47">
        <f t="shared" si="5"/>
        <v>0.81858343867431316</v>
      </c>
      <c r="I105" s="40" t="str">
        <f t="shared" si="4"/>
        <v>B</v>
      </c>
    </row>
    <row r="106" spans="1:9" ht="28.8" x14ac:dyDescent="0.3">
      <c r="A106" s="40">
        <v>20200</v>
      </c>
      <c r="B106" s="41" t="str">
        <f>VLOOKUP(A106,'IMPLANTAÇÃO SERVIÇOS'!$A$1:$G$170,2,FALSE)</f>
        <v>FERRAMENTAS (MANUAIS/ELÉTRICAS) E MATERIAL DE LIMPEZA PERMANENTE DA OBRA - ÁREAS EDIFICADAS/COBERTAS/FECHADAS</v>
      </c>
      <c r="C106" s="42" t="str">
        <f>VLOOKUP(A106,'IMPLANTAÇÃO SERVIÇOS'!$A$1:$G$170,3,FALSE)</f>
        <v xml:space="preserve">m2    </v>
      </c>
      <c r="D106" s="43">
        <v>675.75</v>
      </c>
      <c r="E106" s="44">
        <f>VLOOKUP(A106,'IMPLANTAÇÃO SERVIÇOS'!$A$1:$G$170,5,FALSE)</f>
        <v>8.66</v>
      </c>
      <c r="F106" s="45">
        <v>5851.99</v>
      </c>
      <c r="G106" s="46">
        <f t="shared" si="3"/>
        <v>2.3122385772156901E-3</v>
      </c>
      <c r="H106" s="47">
        <f t="shared" si="5"/>
        <v>0.8208956772515289</v>
      </c>
      <c r="I106" s="40" t="str">
        <f t="shared" si="4"/>
        <v>B</v>
      </c>
    </row>
    <row r="107" spans="1:9" x14ac:dyDescent="0.3">
      <c r="A107" s="40">
        <v>81008</v>
      </c>
      <c r="B107" s="41" t="str">
        <f>VLOOKUP(A107,'IMPLANTAÇÃO SERVIÇOS'!$A$1:$G$170,2,FALSE)</f>
        <v>TUBO SOLDAVEL PVC MARROM DIAM. 75 MM</v>
      </c>
      <c r="C107" s="42" t="str">
        <f>VLOOKUP(A107,'IMPLANTAÇÃO SERVIÇOS'!$A$1:$G$170,3,FALSE)</f>
        <v xml:space="preserve">m     </v>
      </c>
      <c r="D107" s="43">
        <v>77</v>
      </c>
      <c r="E107" s="44">
        <f>VLOOKUP(A107,'IMPLANTAÇÃO SERVIÇOS'!$A$1:$G$170,5,FALSE)</f>
        <v>75.819999999999993</v>
      </c>
      <c r="F107" s="45">
        <v>5838.14</v>
      </c>
      <c r="G107" s="46">
        <f t="shared" si="3"/>
        <v>2.306766164533092E-3</v>
      </c>
      <c r="H107" s="47">
        <f t="shared" si="5"/>
        <v>0.82320244341606197</v>
      </c>
      <c r="I107" s="40" t="str">
        <f t="shared" si="4"/>
        <v>B</v>
      </c>
    </row>
    <row r="108" spans="1:9" x14ac:dyDescent="0.3">
      <c r="A108" s="40">
        <v>120209</v>
      </c>
      <c r="B108" s="41" t="str">
        <f>VLOOKUP(A108,'IMPLANTAÇÃO SERVIÇOS'!$A$1:$G$170,2,FALSE)</f>
        <v>IMPERMEABILIZACAO-C/CIMENTO CRISTALIZANTE 3 DEMAOS</v>
      </c>
      <c r="C108" s="42" t="str">
        <f>VLOOKUP(A108,'IMPLANTAÇÃO SERVIÇOS'!$A$1:$G$170,3,FALSE)</f>
        <v xml:space="preserve">m2    </v>
      </c>
      <c r="D108" s="43">
        <v>173.184</v>
      </c>
      <c r="E108" s="44">
        <f>VLOOKUP(A108,'IMPLANTAÇÃO SERVIÇOS'!$A$1:$G$170,5,FALSE)</f>
        <v>32.61</v>
      </c>
      <c r="F108" s="45">
        <v>5647.53</v>
      </c>
      <c r="G108" s="46">
        <f t="shared" si="3"/>
        <v>2.2314523319388662E-3</v>
      </c>
      <c r="H108" s="47">
        <f t="shared" si="5"/>
        <v>0.82543389574800086</v>
      </c>
      <c r="I108" s="40" t="str">
        <f t="shared" si="4"/>
        <v>B</v>
      </c>
    </row>
    <row r="109" spans="1:9" x14ac:dyDescent="0.3">
      <c r="A109" s="40">
        <v>20103</v>
      </c>
      <c r="B109" s="41" t="str">
        <f>VLOOKUP(A109,'REFORMA SERVIÇOS'!$A$1:$G$325,2,FALSE)</f>
        <v>DEMOLIÇÃO MANUAL ESTRUTURA EM MADEIRA TELHADO COM TRANSPORTE ATÉ CAÇAMBA E CARGA</v>
      </c>
      <c r="C109" s="42" t="str">
        <f>VLOOKUP(A109,'REFORMA SERVIÇOS'!$A$1:$G$325,3,FALSE)</f>
        <v xml:space="preserve">m2    </v>
      </c>
      <c r="D109" s="43">
        <v>242.75</v>
      </c>
      <c r="E109" s="44">
        <f>VLOOKUP(A109,'REFORMA SERVIÇOS'!$A$1:$G$325,5,FALSE)</f>
        <v>22.93</v>
      </c>
      <c r="F109" s="45">
        <v>5566.25</v>
      </c>
      <c r="G109" s="46">
        <f t="shared" si="3"/>
        <v>2.1993369743329764E-3</v>
      </c>
      <c r="H109" s="47">
        <f t="shared" si="5"/>
        <v>0.8276332327223338</v>
      </c>
      <c r="I109" s="40" t="str">
        <f t="shared" si="4"/>
        <v>B</v>
      </c>
    </row>
    <row r="110" spans="1:9" x14ac:dyDescent="0.3">
      <c r="A110" s="40">
        <v>60104</v>
      </c>
      <c r="B110" s="41" t="str">
        <f>VLOOKUP(A110,'REFORMA SERVIÇOS'!$A$1:$G$325,2,FALSE)</f>
        <v>ANDAIME METALICO TORRE (ALUGUEL/MES)</v>
      </c>
      <c r="C110" s="42" t="str">
        <f>VLOOKUP(A110,'REFORMA SERVIÇOS'!$A$1:$G$325,3,FALSE)</f>
        <v xml:space="preserve">mxmes </v>
      </c>
      <c r="D110" s="43">
        <v>120</v>
      </c>
      <c r="E110" s="44">
        <f>VLOOKUP(A110,'REFORMA SERVIÇOS'!$A$1:$G$325,5,FALSE)</f>
        <v>45.48</v>
      </c>
      <c r="F110" s="45">
        <v>5457.6</v>
      </c>
      <c r="G110" s="46">
        <f t="shared" si="3"/>
        <v>2.1564071809781547E-3</v>
      </c>
      <c r="H110" s="47">
        <f t="shared" si="5"/>
        <v>0.829789639903312</v>
      </c>
      <c r="I110" s="40" t="str">
        <f t="shared" si="4"/>
        <v>B</v>
      </c>
    </row>
    <row r="111" spans="1:9" x14ac:dyDescent="0.3">
      <c r="A111" s="40" t="s">
        <v>77</v>
      </c>
      <c r="B111" s="41" t="str">
        <f>VLOOKUP(A111,'IMPLANTAÇÃO SERVIÇOS'!$A$1:$G$170,2,FALSE)</f>
        <v>TUBO PEAD TUBULAÇÃO PEAD 250,00 MM</v>
      </c>
      <c r="C111" s="42" t="str">
        <f>VLOOKUP(A111,'IMPLANTAÇÃO SERVIÇOS'!$A$1:$G$170,3,FALSE)</f>
        <v xml:space="preserve">m     </v>
      </c>
      <c r="D111" s="43">
        <v>22.48</v>
      </c>
      <c r="E111" s="44">
        <f>VLOOKUP(A111,'IMPLANTAÇÃO SERVIÇOS'!$A$1:$G$170,5,FALSE)</f>
        <v>240.45</v>
      </c>
      <c r="F111" s="45">
        <v>5405.31</v>
      </c>
      <c r="G111" s="46">
        <f t="shared" si="3"/>
        <v>2.1357463536010386E-3</v>
      </c>
      <c r="H111" s="47">
        <f t="shared" si="5"/>
        <v>0.83192538625691304</v>
      </c>
      <c r="I111" s="40" t="str">
        <f t="shared" si="4"/>
        <v>B</v>
      </c>
    </row>
    <row r="112" spans="1:9" x14ac:dyDescent="0.3">
      <c r="A112" s="40">
        <v>120902</v>
      </c>
      <c r="B112" s="41" t="str">
        <f>VLOOKUP(A112,'REFORMA SERVIÇOS'!$A$1:$G$325,2,FALSE)</f>
        <v>IMPERMEABILIZACAO VIGAS BALDRAMES E=2,0 CM</v>
      </c>
      <c r="C112" s="42" t="str">
        <f>VLOOKUP(A112,'REFORMA SERVIÇOS'!$A$1:$G$325,3,FALSE)</f>
        <v xml:space="preserve">m2    </v>
      </c>
      <c r="D112" s="43">
        <v>119.011</v>
      </c>
      <c r="E112" s="44">
        <f>VLOOKUP(A112,'REFORMA SERVIÇOS'!$A$1:$G$325,5,FALSE)</f>
        <v>45.25</v>
      </c>
      <c r="F112" s="45">
        <v>5385.24</v>
      </c>
      <c r="G112" s="46">
        <f t="shared" si="3"/>
        <v>2.1278162942118873E-3</v>
      </c>
      <c r="H112" s="47">
        <f t="shared" si="5"/>
        <v>0.83405320255112492</v>
      </c>
      <c r="I112" s="40" t="str">
        <f t="shared" si="4"/>
        <v>B</v>
      </c>
    </row>
    <row r="113" spans="1:9" x14ac:dyDescent="0.3">
      <c r="A113" s="40">
        <v>82342</v>
      </c>
      <c r="B113" s="41" t="str">
        <f>VLOOKUP(A113,'IMPLANTAÇÃO SERVIÇOS'!$A$1:$G$170,2,FALSE)</f>
        <v>TUBO DE CONCRETO SIMPLES DIAMETRO 600 MM - PS1=24 KN/M ( ÁGUAS PLUVIAIS) - CAVA 95X120CM</v>
      </c>
      <c r="C113" s="42" t="str">
        <f>VLOOKUP(A113,'IMPLANTAÇÃO SERVIÇOS'!$A$1:$G$170,3,FALSE)</f>
        <v xml:space="preserve">m     </v>
      </c>
      <c r="D113" s="43">
        <v>15.66</v>
      </c>
      <c r="E113" s="44">
        <f>VLOOKUP(A113,'IMPLANTAÇÃO SERVIÇOS'!$A$1:$G$170,5,FALSE)</f>
        <v>335.76</v>
      </c>
      <c r="F113" s="45">
        <v>5258</v>
      </c>
      <c r="G113" s="46">
        <f t="shared" si="3"/>
        <v>2.0775412191408561E-3</v>
      </c>
      <c r="H113" s="47">
        <f t="shared" si="5"/>
        <v>0.83613074377026575</v>
      </c>
      <c r="I113" s="40" t="str">
        <f t="shared" si="4"/>
        <v>B</v>
      </c>
    </row>
    <row r="114" spans="1:9" x14ac:dyDescent="0.3">
      <c r="A114" s="40">
        <v>261304</v>
      </c>
      <c r="B114" s="41" t="str">
        <f>VLOOKUP(A114,'REFORMA SERVIÇOS'!$A$1:$G$325,2,FALSE)</f>
        <v>EMASSAMENTO ACRILICO 2 DEMAOS</v>
      </c>
      <c r="C114" s="42" t="str">
        <f>VLOOKUP(A114,'REFORMA SERVIÇOS'!$A$1:$G$325,3,FALSE)</f>
        <v xml:space="preserve">m2    </v>
      </c>
      <c r="D114" s="43">
        <v>222.99799999999999</v>
      </c>
      <c r="E114" s="44">
        <f>VLOOKUP(A114,'REFORMA SERVIÇOS'!$A$1:$G$325,5,FALSE)</f>
        <v>23.57</v>
      </c>
      <c r="F114" s="45">
        <v>5256.06</v>
      </c>
      <c r="G114" s="46">
        <f t="shared" si="3"/>
        <v>2.0767746862452433E-3</v>
      </c>
      <c r="H114" s="47">
        <f t="shared" si="5"/>
        <v>0.83820751845651098</v>
      </c>
      <c r="I114" s="40" t="str">
        <f t="shared" si="4"/>
        <v>B</v>
      </c>
    </row>
    <row r="115" spans="1:9" ht="28.8" x14ac:dyDescent="0.3">
      <c r="A115" s="40">
        <v>71696</v>
      </c>
      <c r="B115" s="41" t="str">
        <f>VLOOKUP(A115,'IMPLANTAÇÃO SERVIÇOS'!$A$1:$G$170,2,FALSE)</f>
        <v>LUMINÁRIA LED PARA JARDIM COM POSTE 3,00 M COM 01 LUMINÁRIA PLANA - INCLUSO BASE DE CONCRETO PADRÃO GOINFRA E FIXAÇÃO</v>
      </c>
      <c r="C115" s="42" t="str">
        <f>VLOOKUP(A115,'IMPLANTAÇÃO SERVIÇOS'!$A$1:$G$170,3,FALSE)</f>
        <v xml:space="preserve">un    </v>
      </c>
      <c r="D115" s="43">
        <v>3</v>
      </c>
      <c r="E115" s="44">
        <f>VLOOKUP(A115,'IMPLANTAÇÃO SERVIÇOS'!$A$1:$G$170,5,FALSE)</f>
        <v>1741.52</v>
      </c>
      <c r="F115" s="45">
        <v>5224.5600000000004</v>
      </c>
      <c r="G115" s="46">
        <f t="shared" si="3"/>
        <v>2.0643284046927635E-3</v>
      </c>
      <c r="H115" s="47">
        <f t="shared" si="5"/>
        <v>0.84027184686120371</v>
      </c>
      <c r="I115" s="40" t="str">
        <f t="shared" si="4"/>
        <v>B</v>
      </c>
    </row>
    <row r="116" spans="1:9" x14ac:dyDescent="0.3">
      <c r="A116" s="40">
        <v>60010</v>
      </c>
      <c r="B116" s="41" t="str">
        <f>VLOOKUP(A116,'REFORMA SERVIÇOS'!$A$1:$G$325,2,FALSE)</f>
        <v>VERGA/CONTRAVERGA EM CONCRETO ARMADO FCK = 20 MPA</v>
      </c>
      <c r="C116" s="42" t="str">
        <f>VLOOKUP(A116,'REFORMA SERVIÇOS'!$A$1:$G$325,3,FALSE)</f>
        <v xml:space="preserve">m3    </v>
      </c>
      <c r="D116" s="43">
        <v>1.5089999999999999</v>
      </c>
      <c r="E116" s="44">
        <f>VLOOKUP(A116,'REFORMA SERVIÇOS'!$A$1:$G$325,5,FALSE)</f>
        <v>3348.79</v>
      </c>
      <c r="F116" s="45">
        <v>5053.32</v>
      </c>
      <c r="G116" s="46">
        <f t="shared" si="3"/>
        <v>1.9966680474531894E-3</v>
      </c>
      <c r="H116" s="47">
        <f t="shared" si="5"/>
        <v>0.84226851490865695</v>
      </c>
      <c r="I116" s="40" t="str">
        <f t="shared" si="4"/>
        <v>B</v>
      </c>
    </row>
    <row r="117" spans="1:9" x14ac:dyDescent="0.3">
      <c r="A117" s="40">
        <v>80601</v>
      </c>
      <c r="B117" s="41" t="str">
        <f>VLOOKUP(A117,'REFORMA SERVIÇOS'!$A$1:$G$325,2,FALSE)</f>
        <v>MICTORIO DE LOUCA C/SIFAO INTEGRADO</v>
      </c>
      <c r="C117" s="42" t="str">
        <f>VLOOKUP(A117,'REFORMA SERVIÇOS'!$A$1:$G$325,3,FALSE)</f>
        <v xml:space="preserve">Un    </v>
      </c>
      <c r="D117" s="43">
        <v>9</v>
      </c>
      <c r="E117" s="44">
        <f>VLOOKUP(A117,'REFORMA SERVIÇOS'!$A$1:$G$325,5,FALSE)</f>
        <v>550.99</v>
      </c>
      <c r="F117" s="45">
        <v>4958.91</v>
      </c>
      <c r="G117" s="46">
        <f t="shared" si="3"/>
        <v>1.9593647636001869E-3</v>
      </c>
      <c r="H117" s="47">
        <f t="shared" si="5"/>
        <v>0.8442278796722571</v>
      </c>
      <c r="I117" s="40" t="str">
        <f t="shared" si="4"/>
        <v>B</v>
      </c>
    </row>
    <row r="118" spans="1:9" x14ac:dyDescent="0.3">
      <c r="A118" s="40">
        <v>80502</v>
      </c>
      <c r="B118" s="41" t="str">
        <f>VLOOKUP(A118,'REFORMA SERVIÇOS'!$A$1:$G$325,2,FALSE)</f>
        <v>VASO SANITÁRIO CONVENCIONAL (1ª LINHA)</v>
      </c>
      <c r="C118" s="42" t="str">
        <f>VLOOKUP(A118,'REFORMA SERVIÇOS'!$A$1:$G$325,3,FALSE)</f>
        <v xml:space="preserve">Un    </v>
      </c>
      <c r="D118" s="43">
        <v>12</v>
      </c>
      <c r="E118" s="44">
        <f>VLOOKUP(A118,'REFORMA SERVIÇOS'!$A$1:$G$325,5,FALSE)</f>
        <v>412.34</v>
      </c>
      <c r="F118" s="45">
        <v>4948.08</v>
      </c>
      <c r="G118" s="46">
        <f t="shared" si="3"/>
        <v>1.9550856134664296E-3</v>
      </c>
      <c r="H118" s="47">
        <f t="shared" si="5"/>
        <v>0.84618296528572357</v>
      </c>
      <c r="I118" s="40" t="str">
        <f t="shared" si="4"/>
        <v>B</v>
      </c>
    </row>
    <row r="119" spans="1:9" x14ac:dyDescent="0.3">
      <c r="A119" s="40" t="s">
        <v>294</v>
      </c>
      <c r="B119" s="41" t="str">
        <f>VLOOKUP(A119,'REFORMA SERVIÇOS'!$A$1:$G$325,2,FALSE)</f>
        <v>ESPELHO 4MM</v>
      </c>
      <c r="C119" s="42" t="str">
        <f>VLOOKUP(A119,'REFORMA SERVIÇOS'!$A$1:$G$325,3,FALSE)</f>
        <v xml:space="preserve">m2    </v>
      </c>
      <c r="D119" s="43">
        <v>11.12</v>
      </c>
      <c r="E119" s="44">
        <f>VLOOKUP(A119,'REFORMA SERVIÇOS'!$A$1:$G$325,5,FALSE)</f>
        <v>444.57</v>
      </c>
      <c r="F119" s="45">
        <v>4943.6099999999997</v>
      </c>
      <c r="G119" s="46">
        <f t="shared" si="3"/>
        <v>1.9533194268461251E-3</v>
      </c>
      <c r="H119" s="47">
        <f t="shared" si="5"/>
        <v>0.84813628471256974</v>
      </c>
      <c r="I119" s="40" t="str">
        <f t="shared" si="4"/>
        <v>B</v>
      </c>
    </row>
    <row r="120" spans="1:9" x14ac:dyDescent="0.3">
      <c r="A120" s="40">
        <v>80560</v>
      </c>
      <c r="B120" s="41" t="str">
        <f>VLOOKUP(A120,'REFORMA SERVIÇOS'!$A$1:$G$325,2,FALSE)</f>
        <v>SIFAO PARA LAVATORIO METALICO DIAM.1"X1.1/2"</v>
      </c>
      <c r="C120" s="42" t="str">
        <f>VLOOKUP(A120,'REFORMA SERVIÇOS'!$A$1:$G$325,3,FALSE)</f>
        <v xml:space="preserve">Un    </v>
      </c>
      <c r="D120" s="43">
        <v>20</v>
      </c>
      <c r="E120" s="44">
        <f>VLOOKUP(A120,'REFORMA SERVIÇOS'!$A$1:$G$325,5,FALSE)</f>
        <v>247.08</v>
      </c>
      <c r="F120" s="45">
        <v>4941.6000000000004</v>
      </c>
      <c r="G120" s="46">
        <f t="shared" si="3"/>
        <v>1.9525252355470626E-3</v>
      </c>
      <c r="H120" s="47">
        <f t="shared" si="5"/>
        <v>0.85008880994811675</v>
      </c>
      <c r="I120" s="40" t="str">
        <f t="shared" si="4"/>
        <v>B</v>
      </c>
    </row>
    <row r="121" spans="1:9" x14ac:dyDescent="0.3">
      <c r="A121" s="40">
        <v>20121</v>
      </c>
      <c r="B121" s="41" t="str">
        <f>VLOOKUP(A121,'REFORMA SERVIÇOS'!$A$1:$G$325,2,FALSE)</f>
        <v>DEMOLIÇÃO MANUAL EM CONCRETO SIMPLES COM TRANSPORTE ATÉ CAÇAMBA E CARGA</v>
      </c>
      <c r="C121" s="42" t="str">
        <f>VLOOKUP(A121,'REFORMA SERVIÇOS'!$A$1:$G$325,3,FALSE)</f>
        <v xml:space="preserve">m3    </v>
      </c>
      <c r="D121" s="43">
        <v>21.527999999999999</v>
      </c>
      <c r="E121" s="44">
        <f>VLOOKUP(A121,'REFORMA SERVIÇOS'!$A$1:$G$325,5,FALSE)</f>
        <v>229.45</v>
      </c>
      <c r="F121" s="45">
        <v>4939.59</v>
      </c>
      <c r="G121" s="46">
        <f t="shared" si="3"/>
        <v>1.9517310442479995E-3</v>
      </c>
      <c r="H121" s="47">
        <f t="shared" si="5"/>
        <v>0.8520405409923647</v>
      </c>
      <c r="I121" s="40" t="str">
        <f t="shared" si="4"/>
        <v>B</v>
      </c>
    </row>
    <row r="122" spans="1:9" ht="28.8" x14ac:dyDescent="0.3">
      <c r="A122" s="40">
        <v>20109</v>
      </c>
      <c r="B122" s="41" t="str">
        <f>VLOOKUP(A122,'IMPLANTAÇÃO SERVIÇOS'!$A$1:$G$170,2,FALSE)</f>
        <v>DEMOLIÇÃO MANUAL DE PISO CIMENTICIO SOBRE LASTRO DE CONCRETO COM TRANSPORTE ATE CAÇAMBA E CARGA</v>
      </c>
      <c r="C122" s="42" t="str">
        <f>VLOOKUP(A122,'IMPLANTAÇÃO SERVIÇOS'!$A$1:$G$170,3,FALSE)</f>
        <v xml:space="preserve">m2    </v>
      </c>
      <c r="D122" s="43">
        <v>238.11</v>
      </c>
      <c r="E122" s="44">
        <f>VLOOKUP(A122,'IMPLANTAÇÃO SERVIÇOS'!$A$1:$G$170,5,FALSE)</f>
        <v>20.07</v>
      </c>
      <c r="F122" s="45">
        <v>4778.8599999999997</v>
      </c>
      <c r="G122" s="46">
        <f t="shared" si="3"/>
        <v>1.8882233987264113E-3</v>
      </c>
      <c r="H122" s="47">
        <f t="shared" si="5"/>
        <v>0.85392876439109111</v>
      </c>
      <c r="I122" s="40" t="str">
        <f t="shared" si="4"/>
        <v>B</v>
      </c>
    </row>
    <row r="123" spans="1:9" ht="43.2" x14ac:dyDescent="0.3">
      <c r="A123" s="40" t="s">
        <v>298</v>
      </c>
      <c r="B123" s="41" t="str">
        <f>VLOOKUP(A123,'REFORMA SERVIÇOS'!$A$1:$G$325,2,FALSE)</f>
        <v>CONJUNTO PARA FUTSAL COM PAR DE TRAVES OFICIAIS DE 3,00 X 2,00 M EM TUBO DE ACO GALVANIZADO 3" COM REQUADROS EM TUBO DE 1", PINTURA EM PRIMER COM TINTA ESMALTE SINTETICO E REDES DE POLIETILENO FIO 4 MM</v>
      </c>
      <c r="C123" s="42" t="str">
        <f>VLOOKUP(A123,'REFORMA SERVIÇOS'!$A$1:$G$325,3,FALSE)</f>
        <v xml:space="preserve">CJ    </v>
      </c>
      <c r="D123" s="43">
        <v>1</v>
      </c>
      <c r="E123" s="44">
        <f>VLOOKUP(A123,'REFORMA SERVIÇOS'!$A$1:$G$325,5,FALSE)</f>
        <v>4756.28</v>
      </c>
      <c r="F123" s="45">
        <v>4756.28</v>
      </c>
      <c r="G123" s="46">
        <f t="shared" si="3"/>
        <v>1.8793015880135546E-3</v>
      </c>
      <c r="H123" s="47">
        <f t="shared" si="5"/>
        <v>0.85580806597910464</v>
      </c>
      <c r="I123" s="40" t="str">
        <f t="shared" si="4"/>
        <v>B</v>
      </c>
    </row>
    <row r="124" spans="1:9" ht="28.8" x14ac:dyDescent="0.3">
      <c r="A124" s="40" t="s">
        <v>123</v>
      </c>
      <c r="B124" s="41" t="str">
        <f>VLOOKUP(A124,'IMPLANTAÇÃO SERVIÇOS'!$A$1:$G$170,2,FALSE)</f>
        <v>GRAUTE FGK=15 MPA; TRAÇO 1:0,04:2,2:2,5 (EM MASSA SECA DE CIMENTO/CAL/AREIA GROSSA/BRITA 0) - PREPARO MECÂNICO</v>
      </c>
      <c r="C124" s="42" t="str">
        <f>VLOOKUP(A124,'IMPLANTAÇÃO SERVIÇOS'!$A$1:$G$170,3,FALSE)</f>
        <v xml:space="preserve">m3    </v>
      </c>
      <c r="D124" s="43">
        <v>7.4950000000000001</v>
      </c>
      <c r="E124" s="44">
        <f>VLOOKUP(A124,'IMPLANTAÇÃO SERVIÇOS'!$A$1:$G$170,5,FALSE)</f>
        <v>628.16</v>
      </c>
      <c r="F124" s="45">
        <v>4708.0499999999993</v>
      </c>
      <c r="G124" s="46">
        <f t="shared" si="3"/>
        <v>1.8602449480365358E-3</v>
      </c>
      <c r="H124" s="47">
        <f t="shared" si="5"/>
        <v>0.85766831092714113</v>
      </c>
      <c r="I124" s="40" t="str">
        <f t="shared" si="4"/>
        <v>B</v>
      </c>
    </row>
    <row r="125" spans="1:9" x14ac:dyDescent="0.3">
      <c r="A125" s="40">
        <v>190105</v>
      </c>
      <c r="B125" s="41" t="str">
        <f>VLOOKUP(A125,'REFORMA SERVIÇOS'!$A$1:$G$325,2,FALSE)</f>
        <v>VIDRO MINI-BOREAL - COLOCADO</v>
      </c>
      <c r="C125" s="42" t="str">
        <f>VLOOKUP(A125,'REFORMA SERVIÇOS'!$A$1:$G$325,3,FALSE)</f>
        <v xml:space="preserve">m2    </v>
      </c>
      <c r="D125" s="43">
        <v>20.344999999999999</v>
      </c>
      <c r="E125" s="44">
        <f>VLOOKUP(A125,'REFORMA SERVIÇOS'!$A$1:$G$325,5,FALSE)</f>
        <v>231.31</v>
      </c>
      <c r="F125" s="45">
        <v>4706</v>
      </c>
      <c r="G125" s="46">
        <f t="shared" si="3"/>
        <v>1.8594349519355019E-3</v>
      </c>
      <c r="H125" s="47">
        <f t="shared" si="5"/>
        <v>0.85952774587907665</v>
      </c>
      <c r="I125" s="40" t="str">
        <f t="shared" si="4"/>
        <v>B</v>
      </c>
    </row>
    <row r="126" spans="1:9" x14ac:dyDescent="0.3">
      <c r="A126" s="40">
        <v>160911</v>
      </c>
      <c r="B126" s="41" t="str">
        <f>VLOOKUP(A126,'REFORMA SERVIÇOS'!$A$1:$G$325,2,FALSE)</f>
        <v>COBERTURA COM TELHA FIBERGLASS COM VÉU PROTEÇÃO 1,5 MM COM ACESSÓRIOS</v>
      </c>
      <c r="C126" s="42" t="str">
        <f>VLOOKUP(A126,'REFORMA SERVIÇOS'!$A$1:$G$325,3,FALSE)</f>
        <v xml:space="preserve">m2    </v>
      </c>
      <c r="D126" s="43">
        <v>38.880000000000003</v>
      </c>
      <c r="E126" s="44">
        <f>VLOOKUP(A126,'REFORMA SERVIÇOS'!$A$1:$G$325,5,FALSE)</f>
        <v>120.86</v>
      </c>
      <c r="F126" s="45">
        <v>4699.03</v>
      </c>
      <c r="G126" s="46">
        <f t="shared" si="3"/>
        <v>1.8566809651919848E-3</v>
      </c>
      <c r="H126" s="47">
        <f t="shared" si="5"/>
        <v>0.86138442684426864</v>
      </c>
      <c r="I126" s="40" t="str">
        <f t="shared" si="4"/>
        <v>B</v>
      </c>
    </row>
    <row r="127" spans="1:9" x14ac:dyDescent="0.3">
      <c r="A127" s="40" t="s">
        <v>302</v>
      </c>
      <c r="B127" s="41" t="str">
        <f>VLOOKUP(A127,'REFORMA SERVIÇOS'!$A$1:$G$325,2,FALSE)</f>
        <v>PEITORIL EM GRANITO CINZA ANDORINHA, LARG. 15 CM, ESP. 2 CM</v>
      </c>
      <c r="C127" s="42" t="str">
        <f>VLOOKUP(A127,'REFORMA SERVIÇOS'!$A$1:$G$325,3,FALSE)</f>
        <v xml:space="preserve">m     </v>
      </c>
      <c r="D127" s="43">
        <v>49.4</v>
      </c>
      <c r="E127" s="44">
        <f>VLOOKUP(A127,'REFORMA SERVIÇOS'!$A$1:$G$325,5,FALSE)</f>
        <v>93</v>
      </c>
      <c r="F127" s="45">
        <v>4594.2</v>
      </c>
      <c r="G127" s="46">
        <f t="shared" si="3"/>
        <v>1.8152605304254318E-3</v>
      </c>
      <c r="H127" s="47">
        <f t="shared" si="5"/>
        <v>0.8631996873746941</v>
      </c>
      <c r="I127" s="40" t="str">
        <f t="shared" si="4"/>
        <v>B</v>
      </c>
    </row>
    <row r="128" spans="1:9" x14ac:dyDescent="0.3">
      <c r="A128" s="40">
        <v>21400</v>
      </c>
      <c r="B128" s="41" t="str">
        <f>VLOOKUP(A128,'IMPLANTAÇÃO SERVIÇOS'!$A$1:$G$170,2,FALSE)</f>
        <v>CONSUMO DE ÁGUA</v>
      </c>
      <c r="C128" s="42" t="str">
        <f>VLOOKUP(A128,'IMPLANTAÇÃO SERVIÇOS'!$A$1:$G$170,3,FALSE)</f>
        <v xml:space="preserve">m3    </v>
      </c>
      <c r="D128" s="43">
        <v>312.74</v>
      </c>
      <c r="E128" s="44">
        <f>VLOOKUP(A128,'IMPLANTAÇÃO SERVIÇOS'!$A$1:$G$170,5,FALSE)</f>
        <v>14.67</v>
      </c>
      <c r="F128" s="45">
        <v>4587.8900000000003</v>
      </c>
      <c r="G128" s="46">
        <f t="shared" si="3"/>
        <v>1.8127673229144433E-3</v>
      </c>
      <c r="H128" s="47">
        <f t="shared" si="5"/>
        <v>0.86501245469760857</v>
      </c>
      <c r="I128" s="40" t="str">
        <f t="shared" si="4"/>
        <v>B</v>
      </c>
    </row>
    <row r="129" spans="1:9" x14ac:dyDescent="0.3">
      <c r="A129" s="40">
        <v>60304</v>
      </c>
      <c r="B129" s="41" t="str">
        <f>VLOOKUP(A129,'IMPLANTAÇÃO SERVIÇOS'!$A$1:$G$170,2,FALSE)</f>
        <v>ACO CA-50 A - 8,0 MM (5/16") - (OBRAS CIVIS)</v>
      </c>
      <c r="C129" s="42" t="str">
        <f>VLOOKUP(A129,'IMPLANTAÇÃO SERVIÇOS'!$A$1:$G$170,3,FALSE)</f>
        <v xml:space="preserve">Kg    </v>
      </c>
      <c r="D129" s="43">
        <v>321.48</v>
      </c>
      <c r="E129" s="44">
        <f>VLOOKUP(A129,'IMPLANTAÇÃO SERVIÇOS'!$A$1:$G$170,5,FALSE)</f>
        <v>13.93</v>
      </c>
      <c r="F129" s="45">
        <v>4478.21</v>
      </c>
      <c r="G129" s="46">
        <f t="shared" si="3"/>
        <v>1.7694305559088576E-3</v>
      </c>
      <c r="H129" s="47">
        <f t="shared" si="5"/>
        <v>0.8667818852535174</v>
      </c>
      <c r="I129" s="40" t="str">
        <f t="shared" si="4"/>
        <v>B</v>
      </c>
    </row>
    <row r="130" spans="1:9" x14ac:dyDescent="0.3">
      <c r="A130" s="40">
        <v>60207</v>
      </c>
      <c r="B130" s="41" t="str">
        <f>VLOOKUP(A130,'IMPLANTAÇÃO SERVIÇOS'!$A$1:$G$170,2,FALSE)</f>
        <v>FORMA CHAPA DE COMPENSADO RESINADO 12MM-VIGA/PILAR U=2V - (OBRAS CIVIS)</v>
      </c>
      <c r="C130" s="42" t="str">
        <f>VLOOKUP(A130,'IMPLANTAÇÃO SERVIÇOS'!$A$1:$G$170,3,FALSE)</f>
        <v xml:space="preserve">m2    </v>
      </c>
      <c r="D130" s="43">
        <v>28.39</v>
      </c>
      <c r="E130" s="44">
        <f>VLOOKUP(A130,'IMPLANTAÇÃO SERVIÇOS'!$A$1:$G$170,5,FALSE)</f>
        <v>157.1</v>
      </c>
      <c r="F130" s="45">
        <v>4460.0600000000004</v>
      </c>
      <c r="G130" s="46">
        <f t="shared" si="3"/>
        <v>1.7622591270143337E-3</v>
      </c>
      <c r="H130" s="47">
        <f t="shared" si="5"/>
        <v>0.86854414438053174</v>
      </c>
      <c r="I130" s="40" t="str">
        <f t="shared" si="4"/>
        <v>B</v>
      </c>
    </row>
    <row r="131" spans="1:9" x14ac:dyDescent="0.3">
      <c r="A131" s="40" t="s">
        <v>304</v>
      </c>
      <c r="B131" s="41" t="str">
        <f>VLOOKUP(A131,'REFORMA SERVIÇOS'!$A$1:$G$325,2,FALSE)</f>
        <v>BANCO ARTICULADO, EM ACO INOX, PARA PCD, FIXADO NA PAREDE - FORNECIMENTO E INSTALAÇÃO</v>
      </c>
      <c r="C131" s="42" t="str">
        <f>VLOOKUP(A131,'REFORMA SERVIÇOS'!$A$1:$G$325,3,FALSE)</f>
        <v xml:space="preserve">un    </v>
      </c>
      <c r="D131" s="43">
        <v>3</v>
      </c>
      <c r="E131" s="44">
        <f>VLOOKUP(A131,'REFORMA SERVIÇOS'!$A$1:$G$325,5,FALSE)</f>
        <v>1451.18</v>
      </c>
      <c r="F131" s="45">
        <v>4353.54</v>
      </c>
      <c r="G131" s="46">
        <f t="shared" si="3"/>
        <v>1.7201709393644888E-3</v>
      </c>
      <c r="H131" s="47">
        <f t="shared" si="5"/>
        <v>0.87026431531989623</v>
      </c>
      <c r="I131" s="40" t="str">
        <f t="shared" si="4"/>
        <v>B</v>
      </c>
    </row>
    <row r="132" spans="1:9" x14ac:dyDescent="0.3">
      <c r="A132" s="40">
        <v>80572</v>
      </c>
      <c r="B132" s="41" t="str">
        <f>VLOOKUP(A132,'REFORMA SERVIÇOS'!$A$1:$G$325,2,FALSE)</f>
        <v>TORNEIRA DE MESA COM FECHAMENTO AUTOMÁTICO TEMPORIZADO PARA LAVATÓRIO DIÂMETRO DE 1/2"</v>
      </c>
      <c r="C132" s="42" t="str">
        <f>VLOOKUP(A132,'REFORMA SERVIÇOS'!$A$1:$G$325,3,FALSE)</f>
        <v xml:space="preserve">un    </v>
      </c>
      <c r="D132" s="43">
        <v>20</v>
      </c>
      <c r="E132" s="44">
        <f>VLOOKUP(A132,'REFORMA SERVIÇOS'!$A$1:$G$325,5,FALSE)</f>
        <v>216.79</v>
      </c>
      <c r="F132" s="45">
        <v>4335.8</v>
      </c>
      <c r="G132" s="46">
        <f t="shared" si="3"/>
        <v>1.7131615096901719E-3</v>
      </c>
      <c r="H132" s="47">
        <f t="shared" si="5"/>
        <v>0.87197747682958637</v>
      </c>
      <c r="I132" s="40" t="str">
        <f t="shared" si="4"/>
        <v>B</v>
      </c>
    </row>
    <row r="133" spans="1:9" x14ac:dyDescent="0.3">
      <c r="A133" s="40">
        <v>80503</v>
      </c>
      <c r="B133" s="41" t="str">
        <f>VLOOKUP(A133,'REFORMA SERVIÇOS'!$A$1:$G$325,2,FALSE)</f>
        <v>VASO SANITÁRIO PARA PcD SEM ABERTURA FRONTAL (1ª LINHA)</v>
      </c>
      <c r="C133" s="42" t="str">
        <f>VLOOKUP(A133,'REFORMA SERVIÇOS'!$A$1:$G$325,3,FALSE)</f>
        <v xml:space="preserve">un    </v>
      </c>
      <c r="D133" s="43">
        <v>4</v>
      </c>
      <c r="E133" s="44">
        <f>VLOOKUP(A133,'REFORMA SERVIÇOS'!$A$1:$G$325,5,FALSE)</f>
        <v>1063.48</v>
      </c>
      <c r="F133" s="45">
        <v>4253.92</v>
      </c>
      <c r="G133" s="46">
        <f t="shared" si="3"/>
        <v>1.680809080054711E-3</v>
      </c>
      <c r="H133" s="47">
        <f t="shared" si="5"/>
        <v>0.87365828590964112</v>
      </c>
      <c r="I133" s="40" t="str">
        <f t="shared" si="4"/>
        <v>B</v>
      </c>
    </row>
    <row r="134" spans="1:9" ht="28.8" x14ac:dyDescent="0.3">
      <c r="A134" s="40" t="s">
        <v>308</v>
      </c>
      <c r="B134" s="41" t="str">
        <f>VLOOKUP(A134,'REFORMA SERVIÇOS'!$A$1:$G$325,2,FALSE)</f>
        <v>ALVENARIA EM BLOCO CELULAR AUTOCLAVADO 60X30CM (ESPESSURA 7,5 CM) E ARGAMASSA DE ASSENTAMENTO COM PREPARO EM BETONEIRA</v>
      </c>
      <c r="C134" s="42" t="str">
        <f>VLOOKUP(A134,'REFORMA SERVIÇOS'!$A$1:$G$325,3,FALSE)</f>
        <v xml:space="preserve">m2    </v>
      </c>
      <c r="D134" s="43">
        <v>32.49</v>
      </c>
      <c r="E134" s="44">
        <f>VLOOKUP(A134,'REFORMA SERVIÇOS'!$A$1:$G$325,5,FALSE)</f>
        <v>129.05000000000001</v>
      </c>
      <c r="F134" s="45">
        <v>4192.83</v>
      </c>
      <c r="G134" s="46">
        <f t="shared" si="3"/>
        <v>1.6566711962438866E-3</v>
      </c>
      <c r="H134" s="47">
        <f t="shared" si="5"/>
        <v>0.87531495710588503</v>
      </c>
      <c r="I134" s="40" t="str">
        <f t="shared" si="4"/>
        <v>B</v>
      </c>
    </row>
    <row r="135" spans="1:9" x14ac:dyDescent="0.3">
      <c r="A135" s="40">
        <v>82303</v>
      </c>
      <c r="B135" s="41" t="str">
        <f>VLOOKUP(A135,'IMPLANTAÇÃO SERVIÇOS'!$A$1:$G$170,2,FALSE)</f>
        <v>TUBO SOLDAVEL PARA ESGOTO DIAMETRO 75 MM</v>
      </c>
      <c r="C135" s="42" t="str">
        <f>VLOOKUP(A135,'IMPLANTAÇÃO SERVIÇOS'!$A$1:$G$170,3,FALSE)</f>
        <v xml:space="preserve">m     </v>
      </c>
      <c r="D135" s="43">
        <v>101</v>
      </c>
      <c r="E135" s="44">
        <f>VLOOKUP(A135,'IMPLANTAÇÃO SERVIÇOS'!$A$1:$G$170,5,FALSE)</f>
        <v>41.39</v>
      </c>
      <c r="F135" s="45">
        <v>4180.3900000000003</v>
      </c>
      <c r="G135" s="46">
        <f t="shared" si="3"/>
        <v>1.6517559028307804E-3</v>
      </c>
      <c r="H135" s="47">
        <f t="shared" si="5"/>
        <v>0.87696671300871576</v>
      </c>
      <c r="I135" s="40" t="str">
        <f t="shared" si="4"/>
        <v>B</v>
      </c>
    </row>
    <row r="136" spans="1:9" x14ac:dyDescent="0.3">
      <c r="A136" s="40">
        <v>81825</v>
      </c>
      <c r="B136" s="41" t="str">
        <f>VLOOKUP(A136,'REFORMA SERVIÇOS'!$A$1:$G$325,2,FALSE)</f>
        <v>CAIXA DE PASSAGEM 60X60X80 CM (MEDIDAS INTERNAS) SEM TAMPA</v>
      </c>
      <c r="C136" s="42" t="str">
        <f>VLOOKUP(A136,'REFORMA SERVIÇOS'!$A$1:$G$325,3,FALSE)</f>
        <v xml:space="preserve">Un    </v>
      </c>
      <c r="D136" s="43">
        <v>7</v>
      </c>
      <c r="E136" s="44">
        <f>VLOOKUP(A136,'REFORMA SERVIÇOS'!$A$1:$G$325,5,FALSE)</f>
        <v>591.96</v>
      </c>
      <c r="F136" s="45">
        <v>4143.72</v>
      </c>
      <c r="G136" s="46">
        <f t="shared" si="3"/>
        <v>1.6372668506234973E-3</v>
      </c>
      <c r="H136" s="47">
        <f t="shared" si="5"/>
        <v>0.87860397985933925</v>
      </c>
      <c r="I136" s="40" t="str">
        <f t="shared" si="4"/>
        <v>B</v>
      </c>
    </row>
    <row r="137" spans="1:9" ht="28.8" x14ac:dyDescent="0.3">
      <c r="A137" s="40" t="s">
        <v>88</v>
      </c>
      <c r="B137" s="41" t="str">
        <f>VLOOKUP(A137,'IMPLANTAÇÃO SERVIÇOS'!$A$1:$G$170,2,FALSE)</f>
        <v>ARMAÇÃO PARA EXECUÇÃO DE RADIER, PISO DE CONCRETO OU LAJE SOBRE SOLO, COM USO DE TELA Q-196 E TRELIÇA ESPAÇADORA TG8.</v>
      </c>
      <c r="C137" s="42" t="str">
        <f>VLOOKUP(A137,'IMPLANTAÇÃO SERVIÇOS'!$A$1:$G$170,3,FALSE)</f>
        <v xml:space="preserve">m2    </v>
      </c>
      <c r="D137" s="43">
        <v>103.5</v>
      </c>
      <c r="E137" s="44">
        <f>VLOOKUP(A137,'IMPLANTAÇÃO SERVIÇOS'!$A$1:$G$170,5,FALSE)</f>
        <v>39.43</v>
      </c>
      <c r="F137" s="45">
        <v>4081</v>
      </c>
      <c r="G137" s="46">
        <f t="shared" si="3"/>
        <v>1.6124849211323381E-3</v>
      </c>
      <c r="H137" s="47">
        <f t="shared" si="5"/>
        <v>0.88021646478047155</v>
      </c>
      <c r="I137" s="40" t="str">
        <f t="shared" si="4"/>
        <v>B</v>
      </c>
    </row>
    <row r="138" spans="1:9" x14ac:dyDescent="0.3">
      <c r="A138" s="40">
        <v>60201</v>
      </c>
      <c r="B138" s="41" t="str">
        <f>VLOOKUP(A138,'IMPLANTAÇÃO SERVIÇOS'!$A$1:$G$170,2,FALSE)</f>
        <v>FORMA CURVA COM TABUA E CHAPA DE COMPENSADO RESINADO U=2 V - (O.C.)</v>
      </c>
      <c r="C138" s="42" t="str">
        <f>VLOOKUP(A138,'IMPLANTAÇÃO SERVIÇOS'!$A$1:$G$170,3,FALSE)</f>
        <v xml:space="preserve">m2    </v>
      </c>
      <c r="D138" s="43">
        <v>20.241</v>
      </c>
      <c r="E138" s="44">
        <f>VLOOKUP(A138,'IMPLANTAÇÃO SERVIÇOS'!$A$1:$G$170,5,FALSE)</f>
        <v>197.02</v>
      </c>
      <c r="F138" s="45">
        <v>3987.88</v>
      </c>
      <c r="G138" s="46">
        <f t="shared" si="3"/>
        <v>1.5756913421429131E-3</v>
      </c>
      <c r="H138" s="47">
        <f t="shared" si="5"/>
        <v>0.88179215612261441</v>
      </c>
      <c r="I138" s="40" t="str">
        <f t="shared" si="4"/>
        <v>B</v>
      </c>
    </row>
    <row r="139" spans="1:9" x14ac:dyDescent="0.3">
      <c r="A139" s="40">
        <v>160601</v>
      </c>
      <c r="B139" s="41" t="str">
        <f>VLOOKUP(A139,'REFORMA SERVIÇOS'!$A$1:$G$325,2,FALSE)</f>
        <v>CALHA DE CHAPA GALVANIZADA Nº 26 DESENVOLVIMENTO 60 CM</v>
      </c>
      <c r="C139" s="42" t="str">
        <f>VLOOKUP(A139,'REFORMA SERVIÇOS'!$A$1:$G$325,3,FALSE)</f>
        <v xml:space="preserve">m     </v>
      </c>
      <c r="D139" s="43">
        <v>49.5</v>
      </c>
      <c r="E139" s="44">
        <f>VLOOKUP(A139,'REFORMA SERVIÇOS'!$A$1:$G$325,5,FALSE)</f>
        <v>79.790000000000006</v>
      </c>
      <c r="F139" s="45">
        <v>3949.6</v>
      </c>
      <c r="G139" s="46">
        <f t="shared" si="3"/>
        <v>1.5605661466562809E-3</v>
      </c>
      <c r="H139" s="47">
        <f t="shared" si="5"/>
        <v>0.88335272226927064</v>
      </c>
      <c r="I139" s="40" t="str">
        <f t="shared" si="4"/>
        <v>B</v>
      </c>
    </row>
    <row r="140" spans="1:9" x14ac:dyDescent="0.3">
      <c r="A140" s="40">
        <v>261000</v>
      </c>
      <c r="B140" s="41" t="str">
        <f>VLOOKUP(A140,'REFORMA SERVIÇOS'!$A$1:$G$325,2,FALSE)</f>
        <v>PINTURA LATEX ACRILICA 2 DEMAOS C/SELADOR</v>
      </c>
      <c r="C140" s="42" t="str">
        <f>VLOOKUP(A140,'REFORMA SERVIÇOS'!$A$1:$G$325,3,FALSE)</f>
        <v xml:space="preserve">m2    </v>
      </c>
      <c r="D140" s="43">
        <v>222.99799999999999</v>
      </c>
      <c r="E140" s="44">
        <f>VLOOKUP(A140,'REFORMA SERVIÇOS'!$A$1:$G$325,5,FALSE)</f>
        <v>17.32</v>
      </c>
      <c r="F140" s="45">
        <v>3862.32</v>
      </c>
      <c r="G140" s="46">
        <f t="shared" si="3"/>
        <v>1.5260800687546807E-3</v>
      </c>
      <c r="H140" s="47">
        <f t="shared" si="5"/>
        <v>0.88487880233802529</v>
      </c>
      <c r="I140" s="40" t="str">
        <f t="shared" si="4"/>
        <v>B</v>
      </c>
    </row>
    <row r="141" spans="1:9" ht="28.8" x14ac:dyDescent="0.3">
      <c r="A141" s="40">
        <v>21301</v>
      </c>
      <c r="B141" s="41" t="str">
        <f>VLOOKUP(A141,'IMPLANTAÇÃO SERVIÇOS'!$A$1:$G$170,2,FALSE)</f>
        <v>PLACA DE OBRA PLOTADA EM CHAPA METÁLICA 26 , AFIXADA EM CAVALETES DE MADEIRA DE LEI (VIGOTAS 6X12CM) - PADRÃO GOINFRA</v>
      </c>
      <c r="C141" s="42" t="str">
        <f>VLOOKUP(A141,'IMPLANTAÇÃO SERVIÇOS'!$A$1:$G$170,3,FALSE)</f>
        <v xml:space="preserve">m2    </v>
      </c>
      <c r="D141" s="43">
        <v>7.5</v>
      </c>
      <c r="E141" s="44">
        <f>VLOOKUP(A141,'IMPLANTAÇÃO SERVIÇOS'!$A$1:$G$170,5,FALSE)</f>
        <v>490.68</v>
      </c>
      <c r="F141" s="45">
        <v>3680.1</v>
      </c>
      <c r="G141" s="46">
        <f t="shared" ref="G141:G204" si="6">F141/$F$455</f>
        <v>1.4540812933739567E-3</v>
      </c>
      <c r="H141" s="47">
        <f t="shared" si="5"/>
        <v>0.88633288363139928</v>
      </c>
      <c r="I141" s="40" t="str">
        <f t="shared" ref="I141:I204" si="7">IF(H141&lt;=$M$12,"A",IF(H141&lt;=$M$13,"B","C"))</f>
        <v>B</v>
      </c>
    </row>
    <row r="142" spans="1:9" x14ac:dyDescent="0.3">
      <c r="A142" s="40">
        <v>21399</v>
      </c>
      <c r="B142" s="41" t="str">
        <f>VLOOKUP(A142,'IMPLANTAÇÃO SERVIÇOS'!$A$1:$G$170,2,FALSE)</f>
        <v>CONSUMO DE ESGOTO</v>
      </c>
      <c r="C142" s="42" t="str">
        <f>VLOOKUP(A142,'IMPLANTAÇÃO SERVIÇOS'!$A$1:$G$170,3,FALSE)</f>
        <v xml:space="preserve">m3    </v>
      </c>
      <c r="D142" s="43">
        <v>312.74</v>
      </c>
      <c r="E142" s="44">
        <f>VLOOKUP(A142,'IMPLANTAÇÃO SERVIÇOS'!$A$1:$G$170,5,FALSE)</f>
        <v>11.73</v>
      </c>
      <c r="F142" s="45">
        <v>3668.44</v>
      </c>
      <c r="G142" s="46">
        <f t="shared" si="6"/>
        <v>1.4494741935992929E-3</v>
      </c>
      <c r="H142" s="47">
        <f t="shared" ref="H142:H205" si="8">G142+H141</f>
        <v>0.88778235782499859</v>
      </c>
      <c r="I142" s="40" t="str">
        <f t="shared" si="7"/>
        <v>B</v>
      </c>
    </row>
    <row r="143" spans="1:9" x14ac:dyDescent="0.3">
      <c r="A143" s="40">
        <v>80526</v>
      </c>
      <c r="B143" s="41" t="str">
        <f>VLOOKUP(A143,'REFORMA SERVIÇOS'!$A$1:$G$325,2,FALSE)</f>
        <v>ASSENTO EM POLIPROPILENO COM SISTEMA DE FECHAMENTO SUAVE PARA VASO SANITÁRIO</v>
      </c>
      <c r="C143" s="42" t="str">
        <f>VLOOKUP(A143,'REFORMA SERVIÇOS'!$A$1:$G$325,3,FALSE)</f>
        <v xml:space="preserve">Un    </v>
      </c>
      <c r="D143" s="43">
        <v>16</v>
      </c>
      <c r="E143" s="44">
        <f>VLOOKUP(A143,'REFORMA SERVIÇOS'!$A$1:$G$325,5,FALSE)</f>
        <v>229.04</v>
      </c>
      <c r="F143" s="45">
        <v>3664.64</v>
      </c>
      <c r="G143" s="46">
        <f t="shared" si="6"/>
        <v>1.4479727374120096E-3</v>
      </c>
      <c r="H143" s="47">
        <f t="shared" si="8"/>
        <v>0.88923033056241063</v>
      </c>
      <c r="I143" s="40" t="str">
        <f t="shared" si="7"/>
        <v>B</v>
      </c>
    </row>
    <row r="144" spans="1:9" x14ac:dyDescent="0.3">
      <c r="A144" s="40">
        <v>71381</v>
      </c>
      <c r="B144" s="41" t="str">
        <f>VLOOKUP(A144,'REFORMA SERVIÇOS'!$A$1:$G$325,2,FALSE)</f>
        <v>HASTE REV.COBRE(COPPERWELD)  5/8" X 3,00 M C/CONECTOR</v>
      </c>
      <c r="C144" s="42" t="str">
        <f>VLOOKUP(A144,'REFORMA SERVIÇOS'!$A$1:$G$325,3,FALSE)</f>
        <v xml:space="preserve">Un    </v>
      </c>
      <c r="D144" s="43">
        <v>18</v>
      </c>
      <c r="E144" s="44">
        <f>VLOOKUP(A144,'REFORMA SERVIÇOS'!$A$1:$G$325,5,FALSE)</f>
        <v>202.36</v>
      </c>
      <c r="F144" s="45">
        <v>3642.48</v>
      </c>
      <c r="G144" s="46">
        <f t="shared" si="6"/>
        <v>1.4392168771198526E-3</v>
      </c>
      <c r="H144" s="47">
        <f t="shared" si="8"/>
        <v>0.89066954743953053</v>
      </c>
      <c r="I144" s="40" t="str">
        <f t="shared" si="7"/>
        <v>B</v>
      </c>
    </row>
    <row r="145" spans="1:9" x14ac:dyDescent="0.3">
      <c r="A145" s="40">
        <v>20202</v>
      </c>
      <c r="B145" s="41" t="str">
        <f>VLOOKUP(A145,'IMPLANTAÇÃO SERVIÇOS'!$A$1:$G$170,2,FALSE)</f>
        <v>RASPAGEM E LIMPEZA MANUAL DO TERRENO</v>
      </c>
      <c r="C145" s="42" t="str">
        <f>VLOOKUP(A145,'IMPLANTAÇÃO SERVIÇOS'!$A$1:$G$170,3,FALSE)</f>
        <v xml:space="preserve">m2    </v>
      </c>
      <c r="D145" s="43">
        <v>943.18</v>
      </c>
      <c r="E145" s="44">
        <f>VLOOKUP(A145,'IMPLANTAÇÃO SERVIÇOS'!$A$1:$G$170,5,FALSE)</f>
        <v>3.82</v>
      </c>
      <c r="F145" s="45">
        <v>3602.94</v>
      </c>
      <c r="G145" s="46">
        <f t="shared" si="6"/>
        <v>1.4235938303711214E-3</v>
      </c>
      <c r="H145" s="47">
        <f t="shared" si="8"/>
        <v>0.89209314126990169</v>
      </c>
      <c r="I145" s="40" t="str">
        <f t="shared" si="7"/>
        <v>B</v>
      </c>
    </row>
    <row r="146" spans="1:9" x14ac:dyDescent="0.3">
      <c r="A146" s="40">
        <v>82302</v>
      </c>
      <c r="B146" s="41" t="str">
        <f>VLOOKUP(A146,'IMPLANTAÇÃO SERVIÇOS'!$A$1:$G$170,2,FALSE)</f>
        <v>TUBO SOLDAVEL PARA ESGOTO DIAMETRO 50 MM</v>
      </c>
      <c r="C146" s="42" t="str">
        <f>VLOOKUP(A146,'IMPLANTAÇÃO SERVIÇOS'!$A$1:$G$170,3,FALSE)</f>
        <v xml:space="preserve">m     </v>
      </c>
      <c r="D146" s="43">
        <v>124</v>
      </c>
      <c r="E146" s="44">
        <f>VLOOKUP(A146,'IMPLANTAÇÃO SERVIÇOS'!$A$1:$G$170,5,FALSE)</f>
        <v>28.81</v>
      </c>
      <c r="F146" s="45">
        <v>3572.4399999999996</v>
      </c>
      <c r="G146" s="46">
        <f t="shared" si="6"/>
        <v>1.4115426688679268E-3</v>
      </c>
      <c r="H146" s="47">
        <f t="shared" si="8"/>
        <v>0.89350468393876958</v>
      </c>
      <c r="I146" s="40" t="str">
        <f t="shared" si="7"/>
        <v>B</v>
      </c>
    </row>
    <row r="147" spans="1:9" x14ac:dyDescent="0.3">
      <c r="A147" s="40">
        <v>160602</v>
      </c>
      <c r="B147" s="41" t="str">
        <f>VLOOKUP(A147,'REFORMA SERVIÇOS'!$A$1:$G$325,2,FALSE)</f>
        <v>RUFO DE CHAPA GALVANIZADA Nº 26 DESENVOLVIMENTO 40 CM</v>
      </c>
      <c r="C147" s="42" t="str">
        <f>VLOOKUP(A147,'REFORMA SERVIÇOS'!$A$1:$G$325,3,FALSE)</f>
        <v xml:space="preserve">m     </v>
      </c>
      <c r="D147" s="43">
        <v>71.5</v>
      </c>
      <c r="E147" s="44">
        <f>VLOOKUP(A147,'REFORMA SERVIÇOS'!$A$1:$G$325,5,FALSE)</f>
        <v>49.56</v>
      </c>
      <c r="F147" s="45">
        <v>3543.54</v>
      </c>
      <c r="G147" s="46">
        <f t="shared" si="6"/>
        <v>1.4001236994435886E-3</v>
      </c>
      <c r="H147" s="47">
        <f t="shared" si="8"/>
        <v>0.89490480763821312</v>
      </c>
      <c r="I147" s="40" t="str">
        <f t="shared" si="7"/>
        <v>B</v>
      </c>
    </row>
    <row r="148" spans="1:9" x14ac:dyDescent="0.3">
      <c r="A148" s="40">
        <v>60191</v>
      </c>
      <c r="B148" s="41" t="str">
        <f>VLOOKUP(A148,'REFORMA SERVIÇOS'!$A$1:$G$325,2,FALSE)</f>
        <v>FORMA DE TABUA CINTA BALDRAME U=8 VEZES</v>
      </c>
      <c r="C148" s="42" t="str">
        <f>VLOOKUP(A148,'REFORMA SERVIÇOS'!$A$1:$G$325,3,FALSE)</f>
        <v xml:space="preserve">m2    </v>
      </c>
      <c r="D148" s="43">
        <v>77.094999999999999</v>
      </c>
      <c r="E148" s="44">
        <f>VLOOKUP(A148,'REFORMA SERVIÇOS'!$A$1:$G$325,5,FALSE)</f>
        <v>45.23</v>
      </c>
      <c r="F148" s="45">
        <v>3487</v>
      </c>
      <c r="G148" s="46">
        <f t="shared" si="6"/>
        <v>1.3777836118570113E-3</v>
      </c>
      <c r="H148" s="47">
        <f t="shared" si="8"/>
        <v>0.89628259125007015</v>
      </c>
      <c r="I148" s="40" t="str">
        <f t="shared" si="7"/>
        <v>B</v>
      </c>
    </row>
    <row r="149" spans="1:9" x14ac:dyDescent="0.3">
      <c r="A149" s="40">
        <v>60801</v>
      </c>
      <c r="B149" s="41" t="str">
        <f>VLOOKUP(A149,'IMPLANTAÇÃO SERVIÇOS'!$A$1:$G$170,2,FALSE)</f>
        <v>LANÇAMENTO/APLICAÇÃO/ADENSAMENTO MANUAL DE CONCRETO - (OBRAS CIVIS)</v>
      </c>
      <c r="C149" s="42" t="str">
        <f>VLOOKUP(A149,'IMPLANTAÇÃO SERVIÇOS'!$A$1:$G$170,3,FALSE)</f>
        <v xml:space="preserve">m3    </v>
      </c>
      <c r="D149" s="43">
        <v>51.448999999999998</v>
      </c>
      <c r="E149" s="44">
        <f>VLOOKUP(A149,'IMPLANTAÇÃO SERVIÇOS'!$A$1:$G$170,5,FALSE)</f>
        <v>67.06</v>
      </c>
      <c r="F149" s="45">
        <v>3450.1600000000003</v>
      </c>
      <c r="G149" s="46">
        <f t="shared" si="6"/>
        <v>1.3632273892413497E-3</v>
      </c>
      <c r="H149" s="47">
        <f t="shared" si="8"/>
        <v>0.89764581863931148</v>
      </c>
      <c r="I149" s="40" t="str">
        <f t="shared" si="7"/>
        <v>B</v>
      </c>
    </row>
    <row r="150" spans="1:9" x14ac:dyDescent="0.3">
      <c r="A150" s="40">
        <v>80621</v>
      </c>
      <c r="B150" s="41" t="str">
        <f>VLOOKUP(A150,'REFORMA SERVIÇOS'!$A$1:$G$325,2,FALSE)</f>
        <v>VÁLVULA DE DESCARGA PARA MICTÓRIO DIÂMETRO 1/2" FECHAMENTO AUTOMÁTICO TEMPORIZADO</v>
      </c>
      <c r="C150" s="42" t="str">
        <f>VLOOKUP(A150,'REFORMA SERVIÇOS'!$A$1:$G$325,3,FALSE)</f>
        <v xml:space="preserve">Un    </v>
      </c>
      <c r="D150" s="43">
        <v>9</v>
      </c>
      <c r="E150" s="44">
        <f>VLOOKUP(A150,'REFORMA SERVIÇOS'!$A$1:$G$325,5,FALSE)</f>
        <v>379.37</v>
      </c>
      <c r="F150" s="45">
        <v>3414.33</v>
      </c>
      <c r="G150" s="46">
        <f t="shared" si="6"/>
        <v>1.3490702378754658E-3</v>
      </c>
      <c r="H150" s="47">
        <f t="shared" si="8"/>
        <v>0.89899488887718693</v>
      </c>
      <c r="I150" s="40" t="str">
        <f t="shared" si="7"/>
        <v>B</v>
      </c>
    </row>
    <row r="151" spans="1:9" x14ac:dyDescent="0.3">
      <c r="A151" s="40" t="s">
        <v>318</v>
      </c>
      <c r="B151" s="41" t="str">
        <f>VLOOKUP(A151,'REFORMA SERVIÇOS'!$A$1:$G$325,2,FALSE)</f>
        <v>RODAPÉ EM PORCELANATO QUEBECKDARK, H = 10 CM</v>
      </c>
      <c r="C151" s="42" t="str">
        <f>VLOOKUP(A151,'REFORMA SERVIÇOS'!$A$1:$G$325,3,FALSE)</f>
        <v xml:space="preserve">m     </v>
      </c>
      <c r="D151" s="43">
        <v>147.59</v>
      </c>
      <c r="E151" s="44">
        <f>VLOOKUP(A151,'REFORMA SERVIÇOS'!$A$1:$G$325,5,FALSE)</f>
        <v>22.33</v>
      </c>
      <c r="F151" s="45">
        <v>3295.68</v>
      </c>
      <c r="G151" s="46">
        <f t="shared" si="6"/>
        <v>1.302189244027793E-3</v>
      </c>
      <c r="H151" s="47">
        <f t="shared" si="8"/>
        <v>0.90029707812121473</v>
      </c>
      <c r="I151" s="40" t="str">
        <f t="shared" si="7"/>
        <v>B</v>
      </c>
    </row>
    <row r="152" spans="1:9" x14ac:dyDescent="0.3">
      <c r="A152" s="40">
        <v>100320</v>
      </c>
      <c r="B152" s="41" t="str">
        <f>VLOOKUP(A152,'REFORMA SERVIÇOS'!$A$1:$G$325,2,FALSE)</f>
        <v>DIVISORIA DE GRANITO POLIDO CINZA 2 CM</v>
      </c>
      <c r="C152" s="42" t="str">
        <f>VLOOKUP(A152,'REFORMA SERVIÇOS'!$A$1:$G$325,3,FALSE)</f>
        <v xml:space="preserve">m2    </v>
      </c>
      <c r="D152" s="43">
        <v>5.625</v>
      </c>
      <c r="E152" s="44">
        <f>VLOOKUP(A152,'REFORMA SERVIÇOS'!$A$1:$G$325,5,FALSE)</f>
        <v>581.35</v>
      </c>
      <c r="F152" s="45">
        <v>3270.09</v>
      </c>
      <c r="G152" s="46">
        <f t="shared" si="6"/>
        <v>1.2920781219665884E-3</v>
      </c>
      <c r="H152" s="47">
        <f t="shared" si="8"/>
        <v>0.90158915624318137</v>
      </c>
      <c r="I152" s="40" t="str">
        <f t="shared" si="7"/>
        <v>B</v>
      </c>
    </row>
    <row r="153" spans="1:9" x14ac:dyDescent="0.3">
      <c r="A153" s="40" t="s">
        <v>321</v>
      </c>
      <c r="B153" s="41" t="str">
        <f>VLOOKUP(A153,'REFORMA SERVIÇOS'!$A$1:$G$325,2,FALSE)</f>
        <v>TOALHEIRO PLASTICO TIPO DISPENSER PARA PAPEL TOALHA INTERFOLHADO</v>
      </c>
      <c r="C153" s="42" t="str">
        <f>VLOOKUP(A153,'REFORMA SERVIÇOS'!$A$1:$G$325,3,FALSE)</f>
        <v xml:space="preserve">un    </v>
      </c>
      <c r="D153" s="43">
        <v>23</v>
      </c>
      <c r="E153" s="44">
        <f>VLOOKUP(A153,'REFORMA SERVIÇOS'!$A$1:$G$325,5,FALSE)</f>
        <v>136.66999999999999</v>
      </c>
      <c r="F153" s="45">
        <v>3143.41</v>
      </c>
      <c r="G153" s="46">
        <f t="shared" si="6"/>
        <v>1.2420243141231567E-3</v>
      </c>
      <c r="H153" s="47">
        <f t="shared" si="8"/>
        <v>0.90283118055730449</v>
      </c>
      <c r="I153" s="40" t="str">
        <f t="shared" si="7"/>
        <v>B</v>
      </c>
    </row>
    <row r="154" spans="1:9" ht="28.8" x14ac:dyDescent="0.3">
      <c r="A154" s="40">
        <v>270211</v>
      </c>
      <c r="B154" s="41" t="str">
        <f>VLOOKUP(A154,'IMPLANTAÇÃO SERVIÇOS'!$A$1:$G$170,2,FALSE)</f>
        <v>ABERTURA DE CAVA 60X60X60CM C/ ADUBAÇÃO E PLANTIO DE FOLHAGEM,ARBUSTO, ÁRVORE OU PALMEIRA C/ H=0,50 A 0,70M - EXCLUSO O CUSTO DE AQUISIÇÃO DA MUDA</v>
      </c>
      <c r="C154" s="42" t="str">
        <f>VLOOKUP(A154,'IMPLANTAÇÃO SERVIÇOS'!$A$1:$G$170,3,FALSE)</f>
        <v xml:space="preserve">un    </v>
      </c>
      <c r="D154" s="43">
        <v>160</v>
      </c>
      <c r="E154" s="44">
        <f>VLOOKUP(A154,'IMPLANTAÇÃO SERVIÇOS'!$A$1:$G$170,5,FALSE)</f>
        <v>19.57</v>
      </c>
      <c r="F154" s="45">
        <v>3131.2</v>
      </c>
      <c r="G154" s="46">
        <f t="shared" si="6"/>
        <v>1.2371998983213861E-3</v>
      </c>
      <c r="H154" s="47">
        <f t="shared" si="8"/>
        <v>0.90406838045562588</v>
      </c>
      <c r="I154" s="40" t="str">
        <f t="shared" si="7"/>
        <v>B</v>
      </c>
    </row>
    <row r="155" spans="1:9" x14ac:dyDescent="0.3">
      <c r="A155" s="40" t="s">
        <v>323</v>
      </c>
      <c r="B155" s="41" t="str">
        <f>VLOOKUP(A155,'REFORMA SERVIÇOS'!$A$1:$G$325,2,FALSE)</f>
        <v>REMOÇÃO DE PAVIFLEX</v>
      </c>
      <c r="C155" s="42" t="str">
        <f>VLOOKUP(A155,'REFORMA SERVIÇOS'!$A$1:$G$325,3,FALSE)</f>
        <v xml:space="preserve">m2    </v>
      </c>
      <c r="D155" s="43">
        <v>534.35</v>
      </c>
      <c r="E155" s="44">
        <f>VLOOKUP(A155,'REFORMA SERVIÇOS'!$A$1:$G$325,5,FALSE)</f>
        <v>5.74</v>
      </c>
      <c r="F155" s="45">
        <v>3067.16</v>
      </c>
      <c r="G155" s="46">
        <f t="shared" si="6"/>
        <v>1.2118964103651707E-3</v>
      </c>
      <c r="H155" s="47">
        <f t="shared" si="8"/>
        <v>0.905280276865991</v>
      </c>
      <c r="I155" s="40" t="str">
        <f t="shared" si="7"/>
        <v>B</v>
      </c>
    </row>
    <row r="156" spans="1:9" x14ac:dyDescent="0.3">
      <c r="A156" s="40" t="s">
        <v>97</v>
      </c>
      <c r="B156" s="41" t="str">
        <f>VLOOKUP(A156,'IMPLANTAÇÃO SERVIÇOS'!$A$1:$G$170,2,FALSE)</f>
        <v>TUBO PVC SÉRIE R ÁGUA PLUVIAL DN 100 MM</v>
      </c>
      <c r="C156" s="42" t="str">
        <f>VLOOKUP(A156,'IMPLANTAÇÃO SERVIÇOS'!$A$1:$G$170,3,FALSE)</f>
        <v xml:space="preserve">m     </v>
      </c>
      <c r="D156" s="43">
        <v>50.53</v>
      </c>
      <c r="E156" s="44">
        <f>VLOOKUP(A156,'IMPLANTAÇÃO SERVIÇOS'!$A$1:$G$170,5,FALSE)</f>
        <v>58.99</v>
      </c>
      <c r="F156" s="45">
        <v>2980.76</v>
      </c>
      <c r="G156" s="46">
        <f t="shared" si="6"/>
        <v>1.1777580381069415E-3</v>
      </c>
      <c r="H156" s="47">
        <f t="shared" si="8"/>
        <v>0.90645803490409793</v>
      </c>
      <c r="I156" s="40" t="str">
        <f t="shared" si="7"/>
        <v>B</v>
      </c>
    </row>
    <row r="157" spans="1:9" ht="28.8" x14ac:dyDescent="0.3">
      <c r="A157" s="40" t="s">
        <v>325</v>
      </c>
      <c r="B157" s="41" t="str">
        <f>VLOOKUP(A157,'REFORMA SERVIÇOS'!$A$1:$G$325,2,FALSE)</f>
        <v>QUADRO DE DISTRIBUIÇÃO DE EMBUTIR, EM CHAPA DE AÇO, PARA ATÉ 48 DISJUNTORES, COM BARRAMENTO, PADRÃO DIN, EXCLUSIVE DISJUNTORES</v>
      </c>
      <c r="C157" s="42" t="str">
        <f>VLOOKUP(A157,'REFORMA SERVIÇOS'!$A$1:$G$325,3,FALSE)</f>
        <v xml:space="preserve">un    </v>
      </c>
      <c r="D157" s="43">
        <v>2</v>
      </c>
      <c r="E157" s="44">
        <f>VLOOKUP(A157,'REFORMA SERVIÇOS'!$A$1:$G$325,5,FALSE)</f>
        <v>1484.56</v>
      </c>
      <c r="F157" s="45">
        <v>2969.12</v>
      </c>
      <c r="G157" s="46">
        <f t="shared" si="6"/>
        <v>1.1731588407332633E-3</v>
      </c>
      <c r="H157" s="47">
        <f t="shared" si="8"/>
        <v>0.90763119374483114</v>
      </c>
      <c r="I157" s="40" t="str">
        <f t="shared" si="7"/>
        <v>B</v>
      </c>
    </row>
    <row r="158" spans="1:9" x14ac:dyDescent="0.3">
      <c r="A158" s="40">
        <v>60314</v>
      </c>
      <c r="B158" s="41" t="str">
        <f>VLOOKUP(A158,'IMPLANTAÇÃO SERVIÇOS'!$A$1:$G$170,2,FALSE)</f>
        <v>ACO CA - 60 - 5,0 MM - (OBRAS CIVIS)</v>
      </c>
      <c r="C158" s="42" t="str">
        <f>VLOOKUP(A158,'IMPLANTAÇÃO SERVIÇOS'!$A$1:$G$170,3,FALSE)</f>
        <v xml:space="preserve">Kg    </v>
      </c>
      <c r="D158" s="43">
        <v>197.22</v>
      </c>
      <c r="E158" s="44">
        <f>VLOOKUP(A158,'IMPLANTAÇÃO SERVIÇOS'!$A$1:$G$170,5,FALSE)</f>
        <v>15.02</v>
      </c>
      <c r="F158" s="45">
        <v>2962.2400000000002</v>
      </c>
      <c r="G158" s="46">
        <f t="shared" si="6"/>
        <v>1.1704404147941821E-3</v>
      </c>
      <c r="H158" s="47">
        <f t="shared" si="8"/>
        <v>0.90880163415962534</v>
      </c>
      <c r="I158" s="40" t="str">
        <f t="shared" si="7"/>
        <v>B</v>
      </c>
    </row>
    <row r="159" spans="1:9" ht="43.2" x14ac:dyDescent="0.3">
      <c r="A159" s="40" t="s">
        <v>327</v>
      </c>
      <c r="B159" s="41" t="str">
        <f>VLOOKUP(A159,'REFORMA SERVIÇOS'!$A$1:$G$325,2,FALSE)</f>
        <v>CABO DE COBRE FLEXÍVEL 1,5MM², ENCORDOAMENTO CLASSE 5, ISOLAÇÃO 450/750V, MATERIAL DE ISOLAÇÃO EM PVC, TEMPERATURA MÁXIMA 70°C, BAIXA EMISSÃO DE FUMAÇA E GASES TÓXICOS, NÃO PROPAGANTE DE CHAMA, COR PRETA, NBR NM 247-3. REF. PRYSMIAN OU EQUIVALENTE</v>
      </c>
      <c r="C159" s="42" t="str">
        <f>VLOOKUP(A159,'REFORMA SERVIÇOS'!$A$1:$G$325,3,FALSE)</f>
        <v xml:space="preserve">m     </v>
      </c>
      <c r="D159" s="43">
        <v>846</v>
      </c>
      <c r="E159" s="44">
        <f>VLOOKUP(A159,'REFORMA SERVIÇOS'!$A$1:$G$325,5,FALSE)</f>
        <v>3.5</v>
      </c>
      <c r="F159" s="45">
        <v>2961</v>
      </c>
      <c r="G159" s="46">
        <f t="shared" si="6"/>
        <v>1.1699504659330685E-3</v>
      </c>
      <c r="H159" s="47">
        <f t="shared" si="8"/>
        <v>0.90997158462555838</v>
      </c>
      <c r="I159" s="40" t="str">
        <f t="shared" si="7"/>
        <v>B</v>
      </c>
    </row>
    <row r="160" spans="1:9" ht="43.2" x14ac:dyDescent="0.3">
      <c r="A160" s="40" t="s">
        <v>329</v>
      </c>
      <c r="B160" s="41" t="str">
        <f>VLOOKUP(A160,'REFORMA SERVIÇOS'!$A$1:$G$325,2,FALSE)</f>
        <v>CONJUNTO PARA QUADRA DE VOLEI COM POSTES EM TUBO DE ACO GALVANIZADO 3", H = *255* CM, PINTURA EM TINTA ESMALTE SINTETICO, REDE DE NYLON COM 2 MM, MALHA 10 X 10 CM E ANTENAS OFICIAIS EM FIBRA DE VIDRO</v>
      </c>
      <c r="C160" s="42" t="str">
        <f>VLOOKUP(A160,'REFORMA SERVIÇOS'!$A$1:$G$325,3,FALSE)</f>
        <v xml:space="preserve">CJ    </v>
      </c>
      <c r="D160" s="43">
        <v>1</v>
      </c>
      <c r="E160" s="44">
        <f>VLOOKUP(A160,'REFORMA SERVIÇOS'!$A$1:$G$325,5,FALSE)</f>
        <v>2887.47</v>
      </c>
      <c r="F160" s="45">
        <v>2887.47</v>
      </c>
      <c r="G160" s="46">
        <f t="shared" si="6"/>
        <v>1.1408972887091379E-3</v>
      </c>
      <c r="H160" s="47">
        <f t="shared" si="8"/>
        <v>0.91111248191426752</v>
      </c>
      <c r="I160" s="40" t="str">
        <f t="shared" si="7"/>
        <v>B</v>
      </c>
    </row>
    <row r="161" spans="1:9" x14ac:dyDescent="0.3">
      <c r="A161" s="40">
        <v>121101</v>
      </c>
      <c r="B161" s="41" t="str">
        <f>VLOOKUP(A161,'IMPLANTAÇÃO SERVIÇOS'!$A$1:$G$170,2,FALSE)</f>
        <v xml:space="preserve">IMPERMEABILIZAÇÃO  MURO DE ARRIMO COM 4 DEMÃOS DE EMULSÃO ASFÁLTICA </v>
      </c>
      <c r="C161" s="42" t="str">
        <f>VLOOKUP(A161,'IMPLANTAÇÃO SERVIÇOS'!$A$1:$G$170,3,FALSE)</f>
        <v xml:space="preserve">m2    </v>
      </c>
      <c r="D161" s="43">
        <v>134.42600000000002</v>
      </c>
      <c r="E161" s="44">
        <f>VLOOKUP(A161,'IMPLANTAÇÃO SERVIÇOS'!$A$1:$G$170,5,FALSE)</f>
        <v>21.48</v>
      </c>
      <c r="F161" s="45">
        <v>2887.46</v>
      </c>
      <c r="G161" s="46">
        <f t="shared" si="6"/>
        <v>1.1408933375086452E-3</v>
      </c>
      <c r="H161" s="47">
        <f t="shared" si="8"/>
        <v>0.91225337525177619</v>
      </c>
      <c r="I161" s="40" t="str">
        <f t="shared" si="7"/>
        <v>B</v>
      </c>
    </row>
    <row r="162" spans="1:9" ht="28.8" x14ac:dyDescent="0.3">
      <c r="A162" s="40" t="s">
        <v>331</v>
      </c>
      <c r="B162" s="41" t="str">
        <f>VLOOKUP(A162,'REFORMA SERVIÇOS'!$A$1:$G$325,2,FALSE)</f>
        <v>ASSENTO DESPORTIVO ANATÔMICO COM ENCOSTO EM POLIPROPILENO, PROTEÇÃO CONTRA RAIOS UV, MEDINDO 44x44x37,5cm, MODELO X-ARQ, MARCA DESK OU SIMILAR  - FORNECIMENTO E INSTALAÇÃO</v>
      </c>
      <c r="C162" s="42" t="str">
        <f>VLOOKUP(A162,'REFORMA SERVIÇOS'!$A$1:$G$325,3,FALSE)</f>
        <v xml:space="preserve">un    </v>
      </c>
      <c r="D162" s="43">
        <v>8</v>
      </c>
      <c r="E162" s="44">
        <f>VLOOKUP(A162,'REFORMA SERVIÇOS'!$A$1:$G$325,5,FALSE)</f>
        <v>351</v>
      </c>
      <c r="F162" s="45">
        <v>2808</v>
      </c>
      <c r="G162" s="46">
        <f t="shared" si="6"/>
        <v>1.109497098392454E-3</v>
      </c>
      <c r="H162" s="47">
        <f t="shared" si="8"/>
        <v>0.91336287235016866</v>
      </c>
      <c r="I162" s="40" t="str">
        <f t="shared" si="7"/>
        <v>B</v>
      </c>
    </row>
    <row r="163" spans="1:9" x14ac:dyDescent="0.3">
      <c r="A163" s="40">
        <v>70587</v>
      </c>
      <c r="B163" s="41" t="str">
        <f>VLOOKUP(A163,'REFORMA SERVIÇOS'!$A$1:$G$325,2,FALSE)</f>
        <v>CABO FLEXÍVEL PVC (70° C), 0,6/1 KV, 35 MM2</v>
      </c>
      <c r="C163" s="42" t="str">
        <f>VLOOKUP(A163,'REFORMA SERVIÇOS'!$A$1:$G$325,3,FALSE)</f>
        <v xml:space="preserve">M     </v>
      </c>
      <c r="D163" s="43">
        <v>60</v>
      </c>
      <c r="E163" s="44">
        <f>VLOOKUP(A163,'REFORMA SERVIÇOS'!$A$1:$G$325,5,FALSE)</f>
        <v>45.55</v>
      </c>
      <c r="F163" s="45">
        <v>2733</v>
      </c>
      <c r="G163" s="46">
        <f t="shared" si="6"/>
        <v>1.0798630946960745E-3</v>
      </c>
      <c r="H163" s="47">
        <f t="shared" si="8"/>
        <v>0.91444273544486476</v>
      </c>
      <c r="I163" s="40" t="str">
        <f t="shared" si="7"/>
        <v>B</v>
      </c>
    </row>
    <row r="164" spans="1:9" x14ac:dyDescent="0.3">
      <c r="A164" s="40">
        <v>80519</v>
      </c>
      <c r="B164" s="41" t="str">
        <f>VLOOKUP(A164,'REFORMA SERVIÇOS'!$A$1:$G$325,2,FALSE)</f>
        <v xml:space="preserve">VÁLVULA DE DESCARGA PARA PcD COM ACABAMENTO CROMADO ANTIVANDALISMO </v>
      </c>
      <c r="C164" s="42" t="str">
        <f>VLOOKUP(A164,'REFORMA SERVIÇOS'!$A$1:$G$325,3,FALSE)</f>
        <v xml:space="preserve">un    </v>
      </c>
      <c r="D164" s="43">
        <v>4</v>
      </c>
      <c r="E164" s="44">
        <f>VLOOKUP(A164,'REFORMA SERVIÇOS'!$A$1:$G$325,5,FALSE)</f>
        <v>661.79</v>
      </c>
      <c r="F164" s="45">
        <v>2647.16</v>
      </c>
      <c r="G164" s="46">
        <f t="shared" si="6"/>
        <v>1.0459459896654446E-3</v>
      </c>
      <c r="H164" s="47">
        <f t="shared" si="8"/>
        <v>0.91548868143453022</v>
      </c>
      <c r="I164" s="40" t="str">
        <f t="shared" si="7"/>
        <v>B</v>
      </c>
    </row>
    <row r="165" spans="1:9" x14ac:dyDescent="0.3">
      <c r="A165" s="40" t="s">
        <v>335</v>
      </c>
      <c r="B165" s="41" t="str">
        <f>VLOOKUP(A165,'REFORMA SERVIÇOS'!$A$1:$G$325,2,FALSE)</f>
        <v>CHUMBADOR 9,525 MM - COMPRIMENTO 127 MM</v>
      </c>
      <c r="C165" s="42" t="str">
        <f>VLOOKUP(A165,'REFORMA SERVIÇOS'!$A$1:$G$325,3,FALSE)</f>
        <v xml:space="preserve">un    </v>
      </c>
      <c r="D165" s="43">
        <v>544</v>
      </c>
      <c r="E165" s="44">
        <f>VLOOKUP(A165,'REFORMA SERVIÇOS'!$A$1:$G$325,5,FALSE)</f>
        <v>4.8099999999999996</v>
      </c>
      <c r="F165" s="45">
        <v>2616.64</v>
      </c>
      <c r="G165" s="46">
        <f t="shared" si="6"/>
        <v>1.0338869257612647E-3</v>
      </c>
      <c r="H165" s="47">
        <f t="shared" si="8"/>
        <v>0.91652256836029145</v>
      </c>
      <c r="I165" s="40" t="str">
        <f t="shared" si="7"/>
        <v>B</v>
      </c>
    </row>
    <row r="166" spans="1:9" ht="28.8" x14ac:dyDescent="0.3">
      <c r="A166" s="40" t="s">
        <v>337</v>
      </c>
      <c r="B166" s="41" t="str">
        <f>VLOOKUP(A166,'REFORMA SERVIÇOS'!$A$1:$G$325,2,FALSE)</f>
        <v>ENTRADA DE ENERGIA ELÉTRICA, SUBTERRÂNEA, TRIFÁSICA, COM CAIXA DE EMBUTIR, CABO DE 35MM² COM ISOLAÇÃO EM HEPR, DISJUNTOR DE 100A.</v>
      </c>
      <c r="C166" s="42" t="str">
        <f>VLOOKUP(A166,'REFORMA SERVIÇOS'!$A$1:$G$325,3,FALSE)</f>
        <v xml:space="preserve">CJ    </v>
      </c>
      <c r="D166" s="43">
        <v>1</v>
      </c>
      <c r="E166" s="44">
        <f>VLOOKUP(A166,'REFORMA SERVIÇOS'!$A$1:$G$325,5,FALSE)</f>
        <v>2614.2199999999998</v>
      </c>
      <c r="F166" s="45">
        <v>2614.2199999999998</v>
      </c>
      <c r="G166" s="46">
        <f t="shared" si="6"/>
        <v>1.0329307352419947E-3</v>
      </c>
      <c r="H166" s="47">
        <f t="shared" si="8"/>
        <v>0.91755549909553347</v>
      </c>
      <c r="I166" s="40" t="str">
        <f t="shared" si="7"/>
        <v>B</v>
      </c>
    </row>
    <row r="167" spans="1:9" x14ac:dyDescent="0.3">
      <c r="A167" s="40" t="s">
        <v>339</v>
      </c>
      <c r="B167" s="41" t="str">
        <f>VLOOKUP(A167,'REFORMA SERVIÇOS'!$A$1:$G$325,2,FALSE)</f>
        <v>SUPORTE PARA CALHA</v>
      </c>
      <c r="C167" s="42" t="str">
        <f>VLOOKUP(A167,'REFORMA SERVIÇOS'!$A$1:$G$325,3,FALSE)</f>
        <v xml:space="preserve">un    </v>
      </c>
      <c r="D167" s="43">
        <v>49</v>
      </c>
      <c r="E167" s="44">
        <f>VLOOKUP(A167,'REFORMA SERVIÇOS'!$A$1:$G$325,5,FALSE)</f>
        <v>53.02</v>
      </c>
      <c r="F167" s="45">
        <v>2597.98</v>
      </c>
      <c r="G167" s="46">
        <f t="shared" si="6"/>
        <v>1.0265139856416054E-3</v>
      </c>
      <c r="H167" s="47">
        <f t="shared" si="8"/>
        <v>0.91858201308117504</v>
      </c>
      <c r="I167" s="40" t="str">
        <f t="shared" si="7"/>
        <v>B</v>
      </c>
    </row>
    <row r="168" spans="1:9" x14ac:dyDescent="0.3">
      <c r="A168" s="40">
        <v>21401</v>
      </c>
      <c r="B168" s="41" t="str">
        <f>VLOOKUP(A168,'IMPLANTAÇÃO SERVIÇOS'!$A$1:$G$170,2,FALSE)</f>
        <v>CONSUMO DE ENERGIA ELÉTRICA</v>
      </c>
      <c r="C168" s="42" t="str">
        <f>VLOOKUP(A168,'IMPLANTAÇÃO SERVIÇOS'!$A$1:$G$170,3,FALSE)</f>
        <v xml:space="preserve">KWH   </v>
      </c>
      <c r="D168" s="43">
        <v>2226.73</v>
      </c>
      <c r="E168" s="44">
        <f>VLOOKUP(A168,'IMPLANTAÇÃO SERVIÇOS'!$A$1:$G$170,5,FALSE)</f>
        <v>1.1499999999999999</v>
      </c>
      <c r="F168" s="45">
        <v>2560.73</v>
      </c>
      <c r="G168" s="46">
        <f t="shared" si="6"/>
        <v>1.0117957638057368E-3</v>
      </c>
      <c r="H168" s="47">
        <f t="shared" si="8"/>
        <v>0.91959380884498076</v>
      </c>
      <c r="I168" s="40" t="str">
        <f t="shared" si="7"/>
        <v>B</v>
      </c>
    </row>
    <row r="169" spans="1:9" x14ac:dyDescent="0.3">
      <c r="A169" s="40" t="s">
        <v>341</v>
      </c>
      <c r="B169" s="41" t="str">
        <f>VLOOKUP(A169,'REFORMA SERVIÇOS'!$A$1:$G$325,2,FALSE)</f>
        <v>DEMARCAÇÃO DE QUADRA/VAGA - E = 10 CM - TINTA EPÓXI</v>
      </c>
      <c r="C169" s="42" t="str">
        <f>VLOOKUP(A169,'REFORMA SERVIÇOS'!$A$1:$G$325,3,FALSE)</f>
        <v xml:space="preserve">m     </v>
      </c>
      <c r="D169" s="43">
        <v>337.74900000000002</v>
      </c>
      <c r="E169" s="44">
        <f>VLOOKUP(A169,'REFORMA SERVIÇOS'!$A$1:$G$325,5,FALSE)</f>
        <v>7.55</v>
      </c>
      <c r="F169" s="45">
        <v>2550</v>
      </c>
      <c r="G169" s="46">
        <f t="shared" si="6"/>
        <v>1.0075561256769081E-3</v>
      </c>
      <c r="H169" s="47">
        <f t="shared" si="8"/>
        <v>0.9206013649706577</v>
      </c>
      <c r="I169" s="40" t="str">
        <f t="shared" si="7"/>
        <v>B</v>
      </c>
    </row>
    <row r="170" spans="1:9" ht="28.8" x14ac:dyDescent="0.3">
      <c r="A170" s="40">
        <v>61101</v>
      </c>
      <c r="B170" s="41" t="str">
        <f>VLOOKUP(A170,'REFORMA SERVIÇOS'!$A$1:$G$325,2,FALSE)</f>
        <v>FORRO EM LAJE PRE-MOLDADA INCLUSO CAPEAMENTO/ARMADURA DE DISTRIBUIÇÃO/ESCORAMENTO E FORMA/DESFORMA</v>
      </c>
      <c r="C170" s="42" t="str">
        <f>VLOOKUP(A170,'REFORMA SERVIÇOS'!$A$1:$G$325,3,FALSE)</f>
        <v xml:space="preserve">m2    </v>
      </c>
      <c r="D170" s="43">
        <v>16.34</v>
      </c>
      <c r="E170" s="44">
        <f>VLOOKUP(A170,'REFORMA SERVIÇOS'!$A$1:$G$325,5,FALSE)</f>
        <v>155.77000000000001</v>
      </c>
      <c r="F170" s="45">
        <v>2545.2800000000002</v>
      </c>
      <c r="G170" s="46">
        <f t="shared" si="6"/>
        <v>1.0056911590442827E-3</v>
      </c>
      <c r="H170" s="47">
        <f t="shared" si="8"/>
        <v>0.92160705612970195</v>
      </c>
      <c r="I170" s="40" t="str">
        <f t="shared" si="7"/>
        <v>B</v>
      </c>
    </row>
    <row r="171" spans="1:9" x14ac:dyDescent="0.3">
      <c r="A171" s="40" t="s">
        <v>344</v>
      </c>
      <c r="B171" s="41" t="str">
        <f>VLOOKUP(A171,'REFORMA SERVIÇOS'!$A$1:$G$325,2,FALSE)</f>
        <v>PORTA DE CORRER EM GRADE METÁLICA C/FERRAGENS</v>
      </c>
      <c r="C171" s="42" t="str">
        <f>VLOOKUP(A171,'REFORMA SERVIÇOS'!$A$1:$G$325,3,FALSE)</f>
        <v xml:space="preserve">m2    </v>
      </c>
      <c r="D171" s="43">
        <v>2.31</v>
      </c>
      <c r="E171" s="44">
        <f>VLOOKUP(A171,'REFORMA SERVIÇOS'!$A$1:$G$325,5,FALSE)</f>
        <v>1099.1500000000001</v>
      </c>
      <c r="F171" s="45">
        <v>2539.0300000000002</v>
      </c>
      <c r="G171" s="46">
        <f t="shared" si="6"/>
        <v>1.003221658736251E-3</v>
      </c>
      <c r="H171" s="47">
        <f t="shared" si="8"/>
        <v>0.92261027778843818</v>
      </c>
      <c r="I171" s="40" t="str">
        <f t="shared" si="7"/>
        <v>B</v>
      </c>
    </row>
    <row r="172" spans="1:9" x14ac:dyDescent="0.3">
      <c r="A172" s="40" t="s">
        <v>107</v>
      </c>
      <c r="B172" s="41" t="str">
        <f>VLOOKUP(A172,'IMPLANTAÇÃO SERVIÇOS'!$A$1:$G$170,2,FALSE)</f>
        <v>ALPINIA VERMELHA (Alpinia Purpurata)</v>
      </c>
      <c r="C172" s="42" t="str">
        <f>VLOOKUP(A172,'IMPLANTAÇÃO SERVIÇOS'!$A$1:$G$170,3,FALSE)</f>
        <v xml:space="preserve">un    </v>
      </c>
      <c r="D172" s="43">
        <v>70</v>
      </c>
      <c r="E172" s="44">
        <f>VLOOKUP(A172,'IMPLANTAÇÃO SERVIÇOS'!$A$1:$G$170,5,FALSE)</f>
        <v>36.130000000000003</v>
      </c>
      <c r="F172" s="45">
        <v>2529.1</v>
      </c>
      <c r="G172" s="46">
        <f t="shared" si="6"/>
        <v>9.9929811664685019E-4</v>
      </c>
      <c r="H172" s="47">
        <f t="shared" si="8"/>
        <v>0.92360957590508508</v>
      </c>
      <c r="I172" s="40" t="str">
        <f t="shared" si="7"/>
        <v>B</v>
      </c>
    </row>
    <row r="173" spans="1:9" x14ac:dyDescent="0.3">
      <c r="A173" s="40">
        <v>51055</v>
      </c>
      <c r="B173" s="41" t="str">
        <f>VLOOKUP(A173,'IMPLANTAÇÃO SERVIÇOS'!$A$1:$G$170,2,FALSE)</f>
        <v>LANÇAMENTO/APLICAÇÃO/ADENSAMENTO MANUAL DE CONCRETO - (O.C.)</v>
      </c>
      <c r="C173" s="42" t="str">
        <f>VLOOKUP(A173,'IMPLANTAÇÃO SERVIÇOS'!$A$1:$G$170,3,FALSE)</f>
        <v xml:space="preserve">m3    </v>
      </c>
      <c r="D173" s="43">
        <v>37.549999999999997</v>
      </c>
      <c r="E173" s="44">
        <f>VLOOKUP(A173,'IMPLANTAÇÃO SERVIÇOS'!$A$1:$G$170,5,FALSE)</f>
        <v>67.06</v>
      </c>
      <c r="F173" s="45">
        <v>2518.09</v>
      </c>
      <c r="G173" s="46">
        <f t="shared" si="6"/>
        <v>9.9494784490422182E-4</v>
      </c>
      <c r="H173" s="47">
        <f t="shared" si="8"/>
        <v>0.92460452374998925</v>
      </c>
      <c r="I173" s="40" t="str">
        <f t="shared" si="7"/>
        <v>B</v>
      </c>
    </row>
    <row r="174" spans="1:9" x14ac:dyDescent="0.3">
      <c r="A174" s="40" t="s">
        <v>109</v>
      </c>
      <c r="B174" s="41" t="str">
        <f>VLOOKUP(A174,'IMPLANTAÇÃO SERVIÇOS'!$A$1:$G$170,2,FALSE)</f>
        <v>DISSIPADOR DE ENERGIA DNIT DEB 180-263</v>
      </c>
      <c r="C174" s="42" t="str">
        <f>VLOOKUP(A174,'IMPLANTAÇÃO SERVIÇOS'!$A$1:$G$170,3,FALSE)</f>
        <v xml:space="preserve">un    </v>
      </c>
      <c r="D174" s="43">
        <v>3</v>
      </c>
      <c r="E174" s="44">
        <f>VLOOKUP(A174,'IMPLANTAÇÃO SERVIÇOS'!$A$1:$G$170,5,FALSE)</f>
        <v>809.46</v>
      </c>
      <c r="F174" s="45">
        <v>2428.38</v>
      </c>
      <c r="G174" s="46">
        <f t="shared" si="6"/>
        <v>9.5950162528285888E-4</v>
      </c>
      <c r="H174" s="47">
        <f t="shared" si="8"/>
        <v>0.92556402537527216</v>
      </c>
      <c r="I174" s="40" t="str">
        <f t="shared" si="7"/>
        <v>B</v>
      </c>
    </row>
    <row r="175" spans="1:9" x14ac:dyDescent="0.3">
      <c r="A175" s="40">
        <v>80590</v>
      </c>
      <c r="B175" s="41" t="str">
        <f>VLOOKUP(A175,'REFORMA SERVIÇOS'!$A$1:$G$325,2,FALSE)</f>
        <v xml:space="preserve">CUBA DE LOUCA DE EMBUTIR OVAL MÉDIA </v>
      </c>
      <c r="C175" s="42" t="str">
        <f>VLOOKUP(A175,'REFORMA SERVIÇOS'!$A$1:$G$325,3,FALSE)</f>
        <v xml:space="preserve">Un    </v>
      </c>
      <c r="D175" s="43">
        <v>16</v>
      </c>
      <c r="E175" s="44">
        <f>VLOOKUP(A175,'REFORMA SERVIÇOS'!$A$1:$G$325,5,FALSE)</f>
        <v>147.52000000000001</v>
      </c>
      <c r="F175" s="45">
        <v>2360.3200000000002</v>
      </c>
      <c r="G175" s="46">
        <f t="shared" si="6"/>
        <v>9.3260975472851757E-4</v>
      </c>
      <c r="H175" s="47">
        <f t="shared" si="8"/>
        <v>0.92649663513000069</v>
      </c>
      <c r="I175" s="40" t="str">
        <f t="shared" si="7"/>
        <v>B</v>
      </c>
    </row>
    <row r="176" spans="1:9" x14ac:dyDescent="0.3">
      <c r="A176" s="40">
        <v>70565</v>
      </c>
      <c r="B176" s="41" t="str">
        <f>VLOOKUP(A176,'REFORMA SERVIÇOS'!$A$1:$G$325,2,FALSE)</f>
        <v>CABO FLEXÍVEL, PVC (70° C), 450/750 V, 6 MM2</v>
      </c>
      <c r="C176" s="42" t="str">
        <f>VLOOKUP(A176,'REFORMA SERVIÇOS'!$A$1:$G$325,3,FALSE)</f>
        <v xml:space="preserve">m     </v>
      </c>
      <c r="D176" s="43">
        <v>225</v>
      </c>
      <c r="E176" s="44">
        <f>VLOOKUP(A176,'REFORMA SERVIÇOS'!$A$1:$G$325,5,FALSE)</f>
        <v>10.48</v>
      </c>
      <c r="F176" s="45">
        <v>2358</v>
      </c>
      <c r="G176" s="46">
        <f t="shared" si="6"/>
        <v>9.3169307621417618E-4</v>
      </c>
      <c r="H176" s="47">
        <f t="shared" si="8"/>
        <v>0.9274283282062149</v>
      </c>
      <c r="I176" s="40" t="str">
        <f t="shared" si="7"/>
        <v>B</v>
      </c>
    </row>
    <row r="177" spans="1:9" x14ac:dyDescent="0.3">
      <c r="A177" s="40">
        <v>52004</v>
      </c>
      <c r="B177" s="41" t="str">
        <f>VLOOKUP(A177,'REFORMA SERVIÇOS'!$A$1:$G$325,2,FALSE)</f>
        <v>ACO CA 50-A - 8,0 MM (5/16") - (OBRAS CIVIS)</v>
      </c>
      <c r="C177" s="42" t="str">
        <f>VLOOKUP(A177,'REFORMA SERVIÇOS'!$A$1:$G$325,3,FALSE)</f>
        <v xml:space="preserve">Kg    </v>
      </c>
      <c r="D177" s="43">
        <v>168</v>
      </c>
      <c r="E177" s="44">
        <f>VLOOKUP(A177,'REFORMA SERVIÇOS'!$A$1:$G$325,5,FALSE)</f>
        <v>13.93</v>
      </c>
      <c r="F177" s="45">
        <v>2340.2399999999998</v>
      </c>
      <c r="G177" s="46">
        <f t="shared" si="6"/>
        <v>9.2467574413887337E-4</v>
      </c>
      <c r="H177" s="47">
        <f t="shared" si="8"/>
        <v>0.92835300395035381</v>
      </c>
      <c r="I177" s="40" t="str">
        <f t="shared" si="7"/>
        <v>B</v>
      </c>
    </row>
    <row r="178" spans="1:9" x14ac:dyDescent="0.3">
      <c r="A178" s="40">
        <v>261307</v>
      </c>
      <c r="B178" s="41" t="str">
        <f>VLOOKUP(A178,'REFORMA SERVIÇOS'!$A$1:$G$325,2,FALSE)</f>
        <v>PINTURA PVA LATEX 2 DEMAOS SEM SELADOR</v>
      </c>
      <c r="C178" s="42" t="str">
        <f>VLOOKUP(A178,'REFORMA SERVIÇOS'!$A$1:$G$325,3,FALSE)</f>
        <v xml:space="preserve">m2    </v>
      </c>
      <c r="D178" s="43">
        <v>190.94</v>
      </c>
      <c r="E178" s="44">
        <f>VLOOKUP(A178,'REFORMA SERVIÇOS'!$A$1:$G$325,5,FALSE)</f>
        <v>12.16</v>
      </c>
      <c r="F178" s="45">
        <v>2321.83</v>
      </c>
      <c r="G178" s="46">
        <f t="shared" si="6"/>
        <v>9.1740158403153546E-4</v>
      </c>
      <c r="H178" s="47">
        <f t="shared" si="8"/>
        <v>0.92927040553438534</v>
      </c>
      <c r="I178" s="40" t="str">
        <f t="shared" si="7"/>
        <v>B</v>
      </c>
    </row>
    <row r="179" spans="1:9" x14ac:dyDescent="0.3">
      <c r="A179" s="40" t="s">
        <v>350</v>
      </c>
      <c r="B179" s="41" t="str">
        <f>VLOOKUP(A179,'REFORMA SERVIÇOS'!$A$1:$G$325,2,FALSE)</f>
        <v>DEMOLIÇÃO DE CORRIMÃO METÁLICO</v>
      </c>
      <c r="C179" s="42" t="str">
        <f>VLOOKUP(A179,'REFORMA SERVIÇOS'!$A$1:$G$325,3,FALSE)</f>
        <v xml:space="preserve">m     </v>
      </c>
      <c r="D179" s="43">
        <v>58.06</v>
      </c>
      <c r="E179" s="44">
        <f>VLOOKUP(A179,'REFORMA SERVIÇOS'!$A$1:$G$325,5,FALSE)</f>
        <v>39.880000000000003</v>
      </c>
      <c r="F179" s="45">
        <v>2315.4299999999998</v>
      </c>
      <c r="G179" s="46">
        <f t="shared" si="6"/>
        <v>9.1487281571611104E-4</v>
      </c>
      <c r="H179" s="47">
        <f t="shared" si="8"/>
        <v>0.93018527835010145</v>
      </c>
      <c r="I179" s="40" t="str">
        <f t="shared" si="7"/>
        <v>B</v>
      </c>
    </row>
    <row r="180" spans="1:9" x14ac:dyDescent="0.3">
      <c r="A180" s="40">
        <v>71646</v>
      </c>
      <c r="B180" s="41" t="str">
        <f>VLOOKUP(A180,'REFORMA SERVIÇOS'!$A$1:$G$325,2,FALSE)</f>
        <v>LUMINÁRIA PLAFON LED QUADRADA DE SOBREPOR, 18W, 20X20 CM (MEDIDAS APROXIMADAS)</v>
      </c>
      <c r="C180" s="42" t="str">
        <f>VLOOKUP(A180,'REFORMA SERVIÇOS'!$A$1:$G$325,3,FALSE)</f>
        <v xml:space="preserve">un    </v>
      </c>
      <c r="D180" s="43">
        <v>39</v>
      </c>
      <c r="E180" s="44">
        <f>VLOOKUP(A180,'REFORMA SERVIÇOS'!$A$1:$G$325,5,FALSE)</f>
        <v>58.33</v>
      </c>
      <c r="F180" s="45">
        <v>2274.87</v>
      </c>
      <c r="G180" s="46">
        <f t="shared" si="6"/>
        <v>8.98846746517109E-4</v>
      </c>
      <c r="H180" s="47">
        <f t="shared" si="8"/>
        <v>0.93108412509661853</v>
      </c>
      <c r="I180" s="40" t="str">
        <f t="shared" si="7"/>
        <v>B</v>
      </c>
    </row>
    <row r="181" spans="1:9" x14ac:dyDescent="0.3">
      <c r="A181" s="40">
        <v>270802</v>
      </c>
      <c r="B181" s="41" t="str">
        <f>VLOOKUP(A181,'IMPLANTAÇÃO SERVIÇOS'!$A$1:$G$170,2,FALSE)</f>
        <v>MASTROS PARA BANDEIRAS EM  FERRO GALVANIZADO (ASSENTADOS/PINTADOS) -  3 UNIDADES</v>
      </c>
      <c r="C181" s="42" t="str">
        <f>VLOOKUP(A181,'IMPLANTAÇÃO SERVIÇOS'!$A$1:$G$170,3,FALSE)</f>
        <v xml:space="preserve">CJ    </v>
      </c>
      <c r="D181" s="43">
        <v>1</v>
      </c>
      <c r="E181" s="44">
        <f>VLOOKUP(A181,'IMPLANTAÇÃO SERVIÇOS'!$A$1:$G$170,5,FALSE)</f>
        <v>2247.4299999999998</v>
      </c>
      <c r="F181" s="45">
        <v>2247.4299999999998</v>
      </c>
      <c r="G181" s="46">
        <f t="shared" si="6"/>
        <v>8.8800465236472687E-4</v>
      </c>
      <c r="H181" s="47">
        <f t="shared" si="8"/>
        <v>0.93197212974898325</v>
      </c>
      <c r="I181" s="40" t="str">
        <f t="shared" si="7"/>
        <v>B</v>
      </c>
    </row>
    <row r="182" spans="1:9" x14ac:dyDescent="0.3">
      <c r="A182" s="40">
        <v>270804</v>
      </c>
      <c r="B182" s="41" t="str">
        <f>VLOOKUP(A182,'IMPLANTAÇÃO SERVIÇOS'!$A$1:$G$170,2,FALSE)</f>
        <v>PLACA DE INAUGURAÇÃO AÇO ESCOVADO 60 X 120 CM</v>
      </c>
      <c r="C182" s="42" t="str">
        <f>VLOOKUP(A182,'IMPLANTAÇÃO SERVIÇOS'!$A$1:$G$170,3,FALSE)</f>
        <v xml:space="preserve">un    </v>
      </c>
      <c r="D182" s="43">
        <v>1</v>
      </c>
      <c r="E182" s="44">
        <f>VLOOKUP(A182,'IMPLANTAÇÃO SERVIÇOS'!$A$1:$G$170,5,FALSE)</f>
        <v>2245.71</v>
      </c>
      <c r="F182" s="45">
        <v>2245.71</v>
      </c>
      <c r="G182" s="46">
        <f t="shared" si="6"/>
        <v>8.8732504587995663E-4</v>
      </c>
      <c r="H182" s="47">
        <f t="shared" si="8"/>
        <v>0.93285945479486321</v>
      </c>
      <c r="I182" s="40" t="str">
        <f t="shared" si="7"/>
        <v>B</v>
      </c>
    </row>
    <row r="183" spans="1:9" x14ac:dyDescent="0.3">
      <c r="A183" s="40">
        <v>260104</v>
      </c>
      <c r="B183" s="41" t="str">
        <f>VLOOKUP(A183,'REFORMA SERVIÇOS'!$A$1:$G$325,2,FALSE)</f>
        <v>REMOCAO DE PINTURA ANTIGA A LATEX</v>
      </c>
      <c r="C183" s="42" t="str">
        <f>VLOOKUP(A183,'REFORMA SERVIÇOS'!$A$1:$G$325,3,FALSE)</f>
        <v xml:space="preserve">m2    </v>
      </c>
      <c r="D183" s="43">
        <v>292.01400000000001</v>
      </c>
      <c r="E183" s="44">
        <f>VLOOKUP(A183,'REFORMA SERVIÇOS'!$A$1:$G$325,5,FALSE)</f>
        <v>7.65</v>
      </c>
      <c r="F183" s="45">
        <v>2233.9</v>
      </c>
      <c r="G183" s="46">
        <f t="shared" si="6"/>
        <v>8.8265867809790002E-4</v>
      </c>
      <c r="H183" s="47">
        <f t="shared" si="8"/>
        <v>0.9337421134729611</v>
      </c>
      <c r="I183" s="40" t="str">
        <f t="shared" si="7"/>
        <v>B</v>
      </c>
    </row>
    <row r="184" spans="1:9" x14ac:dyDescent="0.3">
      <c r="A184" s="40">
        <v>100205</v>
      </c>
      <c r="B184" s="41" t="str">
        <f>VLOOKUP(A184,'REFORMA SERVIÇOS'!$A$1:$G$325,2,FALSE)</f>
        <v>CUNHAMENTO EM ALVENARIA COM CUNHA DE CONCRETO</v>
      </c>
      <c r="C184" s="42" t="str">
        <f>VLOOKUP(A184,'REFORMA SERVIÇOS'!$A$1:$G$325,3,FALSE)</f>
        <v xml:space="preserve">m     </v>
      </c>
      <c r="D184" s="43">
        <v>90.31</v>
      </c>
      <c r="E184" s="44">
        <f>VLOOKUP(A184,'REFORMA SERVIÇOS'!$A$1:$G$325,5,FALSE)</f>
        <v>24.71</v>
      </c>
      <c r="F184" s="45">
        <v>2231.56</v>
      </c>
      <c r="G184" s="46">
        <f t="shared" si="6"/>
        <v>8.8173409718257298E-4</v>
      </c>
      <c r="H184" s="47">
        <f t="shared" si="8"/>
        <v>0.93462384757014372</v>
      </c>
      <c r="I184" s="40" t="str">
        <f t="shared" si="7"/>
        <v>B</v>
      </c>
    </row>
    <row r="185" spans="1:9" x14ac:dyDescent="0.3">
      <c r="A185" s="40">
        <v>230176</v>
      </c>
      <c r="B185" s="41" t="str">
        <f>VLOOKUP(A185,'REFORMA SERVIÇOS'!$A$1:$G$325,2,FALSE)</f>
        <v xml:space="preserve">BARRA DE APOIO EM AÇO INOX - 80 CM </v>
      </c>
      <c r="C185" s="42" t="str">
        <f>VLOOKUP(A185,'REFORMA SERVIÇOS'!$A$1:$G$325,3,FALSE)</f>
        <v xml:space="preserve">un    </v>
      </c>
      <c r="D185" s="43">
        <v>11</v>
      </c>
      <c r="E185" s="44">
        <f>VLOOKUP(A185,'REFORMA SERVIÇOS'!$A$1:$G$325,5,FALSE)</f>
        <v>200.03</v>
      </c>
      <c r="F185" s="45">
        <v>2200.33</v>
      </c>
      <c r="G185" s="46">
        <f t="shared" si="6"/>
        <v>8.6939449804340047E-4</v>
      </c>
      <c r="H185" s="47">
        <f t="shared" si="8"/>
        <v>0.93549324206818707</v>
      </c>
      <c r="I185" s="40" t="str">
        <f t="shared" si="7"/>
        <v>B</v>
      </c>
    </row>
    <row r="186" spans="1:9" x14ac:dyDescent="0.3">
      <c r="A186" s="40" t="s">
        <v>356</v>
      </c>
      <c r="B186" s="41" t="str">
        <f>VLOOKUP(A186,'REFORMA SERVIÇOS'!$A$1:$G$325,2,FALSE)</f>
        <v>PAPELEIRA PLASTICA TIPO DISPENSER PARA PAPEL HIGIENICO ROLAO</v>
      </c>
      <c r="C186" s="42" t="str">
        <f>VLOOKUP(A186,'REFORMA SERVIÇOS'!$A$1:$G$325,3,FALSE)</f>
        <v xml:space="preserve">un    </v>
      </c>
      <c r="D186" s="43">
        <v>16</v>
      </c>
      <c r="E186" s="44">
        <f>VLOOKUP(A186,'REFORMA SERVIÇOS'!$A$1:$G$325,5,FALSE)</f>
        <v>136.66999999999999</v>
      </c>
      <c r="F186" s="45">
        <v>2186.7199999999998</v>
      </c>
      <c r="G186" s="46">
        <f t="shared" si="6"/>
        <v>8.6401691417263072E-4</v>
      </c>
      <c r="H186" s="47">
        <f t="shared" si="8"/>
        <v>0.93635725898235966</v>
      </c>
      <c r="I186" s="40" t="str">
        <f t="shared" si="7"/>
        <v>B</v>
      </c>
    </row>
    <row r="187" spans="1:9" x14ac:dyDescent="0.3">
      <c r="A187" s="40">
        <v>261301</v>
      </c>
      <c r="B187" s="41" t="str">
        <f>VLOOKUP(A187,'REFORMA SERVIÇOS'!$A$1:$G$325,2,FALSE)</f>
        <v>EMASSAMENTO COM MASSA PVA UMA DEMAO</v>
      </c>
      <c r="C187" s="42" t="str">
        <f>VLOOKUP(A187,'REFORMA SERVIÇOS'!$A$1:$G$325,3,FALSE)</f>
        <v xml:space="preserve">m2    </v>
      </c>
      <c r="D187" s="43">
        <v>190.94</v>
      </c>
      <c r="E187" s="44">
        <f>VLOOKUP(A187,'REFORMA SERVIÇOS'!$A$1:$G$325,5,FALSE)</f>
        <v>11.25</v>
      </c>
      <c r="F187" s="45">
        <v>2148.0700000000002</v>
      </c>
      <c r="G187" s="46">
        <f t="shared" si="6"/>
        <v>8.4874552426776324E-4</v>
      </c>
      <c r="H187" s="47">
        <f t="shared" si="8"/>
        <v>0.93720600450662739</v>
      </c>
      <c r="I187" s="40" t="str">
        <f t="shared" si="7"/>
        <v>B</v>
      </c>
    </row>
    <row r="188" spans="1:9" x14ac:dyDescent="0.3">
      <c r="A188" s="40" t="s">
        <v>359</v>
      </c>
      <c r="B188" s="41" t="str">
        <f>VLOOKUP(A188,'REFORMA SERVIÇOS'!$A$1:$G$325,2,FALSE)</f>
        <v>CONDULETE DE ALUMINIO TIPO LR, PARA ELETRODUTO ROSCAVEL DE 2", COM TAMPA CEGA</v>
      </c>
      <c r="C188" s="42" t="str">
        <f>VLOOKUP(A188,'REFORMA SERVIÇOS'!$A$1:$G$325,3,FALSE)</f>
        <v xml:space="preserve">un    </v>
      </c>
      <c r="D188" s="43">
        <v>25</v>
      </c>
      <c r="E188" s="44">
        <f>VLOOKUP(A188,'REFORMA SERVIÇOS'!$A$1:$G$325,5,FALSE)</f>
        <v>85.88</v>
      </c>
      <c r="F188" s="45">
        <v>2147</v>
      </c>
      <c r="G188" s="46">
        <f t="shared" si="6"/>
        <v>8.483227458150281E-4</v>
      </c>
      <c r="H188" s="47">
        <f t="shared" si="8"/>
        <v>0.93805432725244242</v>
      </c>
      <c r="I188" s="40" t="str">
        <f t="shared" si="7"/>
        <v>B</v>
      </c>
    </row>
    <row r="189" spans="1:9" ht="28.8" x14ac:dyDescent="0.3">
      <c r="A189" s="40" t="s">
        <v>361</v>
      </c>
      <c r="B189" s="41" t="str">
        <f>VLOOKUP(A189,'REFORMA SERVIÇOS'!$A$1:$G$325,2,FALSE)</f>
        <v>CAIXA DE INSPEÇÃO DE PVC PARA ATERRAMENTO DN = 300 X *300* MM (INCLUIDA TAMPA EM FERRO FUNDIDO SEMESCOTILHA)</v>
      </c>
      <c r="C189" s="42" t="str">
        <f>VLOOKUP(A189,'REFORMA SERVIÇOS'!$A$1:$G$325,3,FALSE)</f>
        <v xml:space="preserve">un    </v>
      </c>
      <c r="D189" s="43">
        <v>18</v>
      </c>
      <c r="E189" s="44">
        <f>VLOOKUP(A189,'REFORMA SERVIÇOS'!$A$1:$G$325,5,FALSE)</f>
        <v>117.09</v>
      </c>
      <c r="F189" s="45">
        <v>2107.62</v>
      </c>
      <c r="G189" s="46">
        <f t="shared" si="6"/>
        <v>8.327629182741823E-4</v>
      </c>
      <c r="H189" s="47">
        <f t="shared" si="8"/>
        <v>0.93888709017071659</v>
      </c>
      <c r="I189" s="40" t="str">
        <f t="shared" si="7"/>
        <v>B</v>
      </c>
    </row>
    <row r="190" spans="1:9" x14ac:dyDescent="0.3">
      <c r="A190" s="40">
        <v>81007</v>
      </c>
      <c r="B190" s="41" t="str">
        <f>VLOOKUP(A190,'IMPLANTAÇÃO SERVIÇOS'!$A$1:$G$170,2,FALSE)</f>
        <v>TUBO SOLDAVEL PVC MARROM DIAM. 60 MM</v>
      </c>
      <c r="C190" s="42" t="str">
        <f>VLOOKUP(A190,'IMPLANTAÇÃO SERVIÇOS'!$A$1:$G$170,3,FALSE)</f>
        <v xml:space="preserve">m     </v>
      </c>
      <c r="D190" s="43">
        <v>42</v>
      </c>
      <c r="E190" s="44">
        <f>VLOOKUP(A190,'IMPLANTAÇÃO SERVIÇOS'!$A$1:$G$170,5,FALSE)</f>
        <v>49.7</v>
      </c>
      <c r="F190" s="45">
        <v>2087.4</v>
      </c>
      <c r="G190" s="46">
        <f t="shared" si="6"/>
        <v>8.2477359087763848E-4</v>
      </c>
      <c r="H190" s="47">
        <f t="shared" si="8"/>
        <v>0.93971186376159421</v>
      </c>
      <c r="I190" s="40" t="str">
        <f t="shared" si="7"/>
        <v>B</v>
      </c>
    </row>
    <row r="191" spans="1:9" x14ac:dyDescent="0.3">
      <c r="A191" s="40" t="s">
        <v>363</v>
      </c>
      <c r="B191" s="41" t="str">
        <f>VLOOKUP(A191,'REFORMA SERVIÇOS'!$A$1:$G$325,2,FALSE)</f>
        <v>ALARME BANHEIRO PNE DEFICIENTE FÍSICO CONFORME NBR 9050 COM ACIONADOR</v>
      </c>
      <c r="C191" s="42" t="str">
        <f>VLOOKUP(A191,'REFORMA SERVIÇOS'!$A$1:$G$325,3,FALSE)</f>
        <v xml:space="preserve">un    </v>
      </c>
      <c r="D191" s="43">
        <v>3</v>
      </c>
      <c r="E191" s="44">
        <f>VLOOKUP(A191,'REFORMA SERVIÇOS'!$A$1:$G$325,5,FALSE)</f>
        <v>688.49</v>
      </c>
      <c r="F191" s="45">
        <v>2065.4699999999998</v>
      </c>
      <c r="G191" s="46">
        <f t="shared" si="6"/>
        <v>8.1610860819681698E-4</v>
      </c>
      <c r="H191" s="47">
        <f t="shared" si="8"/>
        <v>0.94052797236979102</v>
      </c>
      <c r="I191" s="40" t="str">
        <f t="shared" si="7"/>
        <v>B</v>
      </c>
    </row>
    <row r="192" spans="1:9" x14ac:dyDescent="0.3">
      <c r="A192" s="40" t="s">
        <v>365</v>
      </c>
      <c r="B192" s="41" t="str">
        <f>VLOOKUP(A192,'REFORMA SERVIÇOS'!$A$1:$G$325,2,FALSE)</f>
        <v>RALO LINEAR DE 70 CM COM GRELHA CINZA (TIGRE ou EQUIVALENTE)</v>
      </c>
      <c r="C192" s="42" t="str">
        <f>VLOOKUP(A192,'REFORMA SERVIÇOS'!$A$1:$G$325,3,FALSE)</f>
        <v xml:space="preserve">un    </v>
      </c>
      <c r="D192" s="43">
        <v>11</v>
      </c>
      <c r="E192" s="44">
        <f>VLOOKUP(A192,'REFORMA SERVIÇOS'!$A$1:$G$325,5,FALSE)</f>
        <v>186.04</v>
      </c>
      <c r="F192" s="45">
        <v>2046.44</v>
      </c>
      <c r="G192" s="46">
        <f t="shared" si="6"/>
        <v>8.0858947365892227E-4</v>
      </c>
      <c r="H192" s="47">
        <f t="shared" si="8"/>
        <v>0.94133656184344994</v>
      </c>
      <c r="I192" s="40" t="str">
        <f t="shared" si="7"/>
        <v>B</v>
      </c>
    </row>
    <row r="193" spans="1:9" x14ac:dyDescent="0.3">
      <c r="A193" s="40">
        <v>80610</v>
      </c>
      <c r="B193" s="41" t="str">
        <f>VLOOKUP(A193,'REFORMA SERVIÇOS'!$A$1:$G$325,2,FALSE)</f>
        <v>KIT DE FIXAÇÃO PARA MICTORIO DE LOUCA (ESPUDE,CONEXÃO ENTR.PARAFUSOS)</v>
      </c>
      <c r="C193" s="42" t="str">
        <f>VLOOKUP(A193,'REFORMA SERVIÇOS'!$A$1:$G$325,3,FALSE)</f>
        <v xml:space="preserve">Un    </v>
      </c>
      <c r="D193" s="43">
        <v>9</v>
      </c>
      <c r="E193" s="44">
        <f>VLOOKUP(A193,'REFORMA SERVIÇOS'!$A$1:$G$325,5,FALSE)</f>
        <v>226.66</v>
      </c>
      <c r="F193" s="45">
        <v>2039.94</v>
      </c>
      <c r="G193" s="46">
        <f t="shared" si="6"/>
        <v>8.0602119333856941E-4</v>
      </c>
      <c r="H193" s="47">
        <f t="shared" si="8"/>
        <v>0.94214258303678855</v>
      </c>
      <c r="I193" s="40" t="str">
        <f t="shared" si="7"/>
        <v>B</v>
      </c>
    </row>
    <row r="194" spans="1:9" x14ac:dyDescent="0.3">
      <c r="A194" s="40" t="s">
        <v>115</v>
      </c>
      <c r="B194" s="41" t="str">
        <f>VLOOKUP(A194,'IMPLANTAÇÃO SERVIÇOS'!$A$1:$G$170,2,FALSE)</f>
        <v>TUBO DE CONCRETO SIMPLES POROSO, DN 300 MM, PARA DRENO - FORNECIMENTO E ASSENTAMENTO</v>
      </c>
      <c r="C194" s="42" t="str">
        <f>VLOOKUP(A194,'IMPLANTAÇÃO SERVIÇOS'!$A$1:$G$170,3,FALSE)</f>
        <v xml:space="preserve">m     </v>
      </c>
      <c r="D194" s="43">
        <v>18.64</v>
      </c>
      <c r="E194" s="44">
        <f>VLOOKUP(A194,'IMPLANTAÇÃO SERVIÇOS'!$A$1:$G$170,5,FALSE)</f>
        <v>108.12</v>
      </c>
      <c r="F194" s="45">
        <v>2015.35</v>
      </c>
      <c r="G194" s="46">
        <f t="shared" si="6"/>
        <v>7.963051913266497E-4</v>
      </c>
      <c r="H194" s="47">
        <f t="shared" si="8"/>
        <v>0.94293888822811522</v>
      </c>
      <c r="I194" s="40" t="str">
        <f t="shared" si="7"/>
        <v>B</v>
      </c>
    </row>
    <row r="195" spans="1:9" ht="28.8" x14ac:dyDescent="0.3">
      <c r="A195" s="40" t="s">
        <v>117</v>
      </c>
      <c r="B195" s="41" t="str">
        <f>VLOOKUP(A195,'IMPLANTAÇÃO SERVIÇOS'!$A$1:$G$170,2,FALSE)</f>
        <v>CAIXA DE PASSAGEM 60X60X120CM (MEDIDAS INTERNAS) FUNDO DE BRITA COM GRELHA METÁLICA (PADRÃO GOINFRA)</v>
      </c>
      <c r="C195" s="42" t="str">
        <f>VLOOKUP(A195,'IMPLANTAÇÃO SERVIÇOS'!$A$1:$G$170,3,FALSE)</f>
        <v xml:space="preserve">un    </v>
      </c>
      <c r="D195" s="43">
        <v>2</v>
      </c>
      <c r="E195" s="44">
        <f>VLOOKUP(A195,'IMPLANTAÇÃO SERVIÇOS'!$A$1:$G$170,5,FALSE)</f>
        <v>1006.06</v>
      </c>
      <c r="F195" s="45">
        <v>2012.12</v>
      </c>
      <c r="G195" s="46">
        <f t="shared" si="6"/>
        <v>7.9502895356745886E-4</v>
      </c>
      <c r="H195" s="47">
        <f t="shared" si="8"/>
        <v>0.94373391718168265</v>
      </c>
      <c r="I195" s="40" t="str">
        <f t="shared" si="7"/>
        <v>B</v>
      </c>
    </row>
    <row r="196" spans="1:9" x14ac:dyDescent="0.3">
      <c r="A196" s="40" t="s">
        <v>368</v>
      </c>
      <c r="B196" s="41" t="str">
        <f>VLOOKUP(A196,'REFORMA SERVIÇOS'!$A$1:$G$325,2,FALSE)</f>
        <v>DEMOLIÇÃO ESTRUTURA METÁLICA - BASQUETE</v>
      </c>
      <c r="C196" s="42" t="str">
        <f>VLOOKUP(A196,'REFORMA SERVIÇOS'!$A$1:$G$325,3,FALSE)</f>
        <v xml:space="preserve">Kg    </v>
      </c>
      <c r="D196" s="43">
        <v>627.6</v>
      </c>
      <c r="E196" s="44">
        <f>VLOOKUP(A196,'REFORMA SERVIÇOS'!$A$1:$G$325,5,FALSE)</f>
        <v>3.1</v>
      </c>
      <c r="F196" s="45">
        <v>1945.56</v>
      </c>
      <c r="G196" s="46">
        <f t="shared" si="6"/>
        <v>7.6872976308704516E-4</v>
      </c>
      <c r="H196" s="47">
        <f t="shared" si="8"/>
        <v>0.94450264694476971</v>
      </c>
      <c r="I196" s="40" t="str">
        <f t="shared" si="7"/>
        <v>B</v>
      </c>
    </row>
    <row r="197" spans="1:9" x14ac:dyDescent="0.3">
      <c r="A197" s="40">
        <v>100202</v>
      </c>
      <c r="B197" s="41" t="str">
        <f>VLOOKUP(A197,'REFORMA SERVIÇOS'!$A$1:$G$325,2,FALSE)</f>
        <v>ALVENARIA DE TIJOLO FURADO 1 VEZ - 9X19X19 CM -  ARG. (1CALH:4ARML+100KG DE CI/M3)</v>
      </c>
      <c r="C197" s="42" t="str">
        <f>VLOOKUP(A197,'REFORMA SERVIÇOS'!$A$1:$G$325,3,FALSE)</f>
        <v xml:space="preserve">m2    </v>
      </c>
      <c r="D197" s="43">
        <v>13.21</v>
      </c>
      <c r="E197" s="44">
        <f>VLOOKUP(A197,'REFORMA SERVIÇOS'!$A$1:$G$325,5,FALSE)</f>
        <v>146.54</v>
      </c>
      <c r="F197" s="45">
        <v>1935.79</v>
      </c>
      <c r="G197" s="46">
        <f t="shared" si="6"/>
        <v>7.6486944020553017E-4</v>
      </c>
      <c r="H197" s="47">
        <f t="shared" si="8"/>
        <v>0.94526751638497519</v>
      </c>
      <c r="I197" s="40" t="str">
        <f t="shared" si="7"/>
        <v>B</v>
      </c>
    </row>
    <row r="198" spans="1:9" x14ac:dyDescent="0.3">
      <c r="A198" s="40">
        <v>180344</v>
      </c>
      <c r="B198" s="41" t="str">
        <f>VLOOKUP(A198,'IMPLANTAÇÃO SERVIÇOS'!$A$1:$G$170,2,FALSE)</f>
        <v>CORRIMÃO DUPLO EM TUBO INDUSTRIAL DE 1.1/2" FIXADO EM PISO COM MONTANTES VERTICAIS DE 2"</v>
      </c>
      <c r="C198" s="42" t="str">
        <f>VLOOKUP(A198,'IMPLANTAÇÃO SERVIÇOS'!$A$1:$G$170,3,FALSE)</f>
        <v xml:space="preserve">m     </v>
      </c>
      <c r="D198" s="43">
        <v>10.42</v>
      </c>
      <c r="E198" s="44">
        <f>VLOOKUP(A198,'IMPLANTAÇÃO SERVIÇOS'!$A$1:$G$170,5,FALSE)</f>
        <v>184.85</v>
      </c>
      <c r="F198" s="45">
        <v>1926.1299999999999</v>
      </c>
      <c r="G198" s="46">
        <f t="shared" si="6"/>
        <v>7.6105258052943639E-4</v>
      </c>
      <c r="H198" s="47">
        <f t="shared" si="8"/>
        <v>0.94602856896550458</v>
      </c>
      <c r="I198" s="40" t="str">
        <f t="shared" si="7"/>
        <v>B</v>
      </c>
    </row>
    <row r="199" spans="1:9" x14ac:dyDescent="0.3">
      <c r="A199" s="40">
        <v>82301</v>
      </c>
      <c r="B199" s="41" t="str">
        <f>VLOOKUP(A199,'REFORMA SERVIÇOS'!$A$1:$G$325,2,FALSE)</f>
        <v>TUBO SOLDAVEL PARA ESGOTO DIAMETRO 40 MM</v>
      </c>
      <c r="C199" s="42" t="str">
        <f>VLOOKUP(A199,'REFORMA SERVIÇOS'!$A$1:$G$325,3,FALSE)</f>
        <v xml:space="preserve">m     </v>
      </c>
      <c r="D199" s="43">
        <v>95</v>
      </c>
      <c r="E199" s="44">
        <f>VLOOKUP(A199,'REFORMA SERVIÇOS'!$A$1:$G$325,5,FALSE)</f>
        <v>19.93</v>
      </c>
      <c r="F199" s="45">
        <v>1893.35</v>
      </c>
      <c r="G199" s="46">
        <f t="shared" si="6"/>
        <v>7.481005453138721E-4</v>
      </c>
      <c r="H199" s="47">
        <f t="shared" si="8"/>
        <v>0.9467766695108184</v>
      </c>
      <c r="I199" s="40" t="str">
        <f t="shared" si="7"/>
        <v>B</v>
      </c>
    </row>
    <row r="200" spans="1:9" x14ac:dyDescent="0.3">
      <c r="A200" s="40">
        <v>160965</v>
      </c>
      <c r="B200" s="41" t="str">
        <f>VLOOKUP(A200,'REFORMA SERVIÇOS'!$A$1:$G$325,2,FALSE)</f>
        <v>CUMEEIRA PARA TELHA GALVANIZADA ONDULADA 0,5 MM</v>
      </c>
      <c r="C200" s="42" t="str">
        <f>VLOOKUP(A200,'REFORMA SERVIÇOS'!$A$1:$G$325,3,FALSE)</f>
        <v xml:space="preserve">m     </v>
      </c>
      <c r="D200" s="43">
        <v>37.25</v>
      </c>
      <c r="E200" s="44">
        <f>VLOOKUP(A200,'REFORMA SERVIÇOS'!$A$1:$G$325,5,FALSE)</f>
        <v>50.8</v>
      </c>
      <c r="F200" s="45">
        <v>1892.3</v>
      </c>
      <c r="G200" s="46">
        <f t="shared" si="6"/>
        <v>7.4768566926212282E-4</v>
      </c>
      <c r="H200" s="47">
        <f t="shared" si="8"/>
        <v>0.94752435518008049</v>
      </c>
      <c r="I200" s="40" t="str">
        <f t="shared" si="7"/>
        <v>B</v>
      </c>
    </row>
    <row r="201" spans="1:9" x14ac:dyDescent="0.3">
      <c r="A201" s="40">
        <v>71450</v>
      </c>
      <c r="B201" s="41" t="str">
        <f>VLOOKUP(A201,'REFORMA SERVIÇOS'!$A$1:$G$325,2,FALSE)</f>
        <v>INTERRUPTOR DIFERENCIAL RESIDUAL (D.R.) BIPOLAR DE 25A-30mA</v>
      </c>
      <c r="C201" s="42" t="str">
        <f>VLOOKUP(A201,'REFORMA SERVIÇOS'!$A$1:$G$325,3,FALSE)</f>
        <v xml:space="preserve">Un    </v>
      </c>
      <c r="D201" s="43">
        <v>12</v>
      </c>
      <c r="E201" s="44">
        <f>VLOOKUP(A201,'REFORMA SERVIÇOS'!$A$1:$G$325,5,FALSE)</f>
        <v>155.62</v>
      </c>
      <c r="F201" s="45">
        <v>1867.44</v>
      </c>
      <c r="G201" s="46">
        <f t="shared" si="6"/>
        <v>7.3786298483689622E-4</v>
      </c>
      <c r="H201" s="47">
        <f t="shared" si="8"/>
        <v>0.9482622181649174</v>
      </c>
      <c r="I201" s="40" t="str">
        <f t="shared" si="7"/>
        <v>B</v>
      </c>
    </row>
    <row r="202" spans="1:9" x14ac:dyDescent="0.3">
      <c r="A202" s="40" t="s">
        <v>119</v>
      </c>
      <c r="B202" s="41" t="str">
        <f>VLOOKUP(A202,'IMPLANTAÇÃO SERVIÇOS'!$A$1:$G$170,2,FALSE)</f>
        <v>TUBO PVC SÉRIE R ÁGUA PLUVIAL DN 150 MM</v>
      </c>
      <c r="C202" s="42" t="str">
        <f>VLOOKUP(A202,'IMPLANTAÇÃO SERVIÇOS'!$A$1:$G$170,3,FALSE)</f>
        <v xml:space="preserve">m     </v>
      </c>
      <c r="D202" s="43">
        <v>20.41</v>
      </c>
      <c r="E202" s="44">
        <f>VLOOKUP(A202,'IMPLANTAÇÃO SERVIÇOS'!$A$1:$G$170,5,FALSE)</f>
        <v>88.39</v>
      </c>
      <c r="F202" s="45">
        <v>1804.03</v>
      </c>
      <c r="G202" s="46">
        <f t="shared" si="6"/>
        <v>7.1280842251173035E-4</v>
      </c>
      <c r="H202" s="47">
        <f t="shared" si="8"/>
        <v>0.94897502658742916</v>
      </c>
      <c r="I202" s="40" t="str">
        <f t="shared" si="7"/>
        <v>B</v>
      </c>
    </row>
    <row r="203" spans="1:9" x14ac:dyDescent="0.3">
      <c r="A203" s="40">
        <v>60209</v>
      </c>
      <c r="B203" s="41" t="str">
        <f>VLOOKUP(A203,'REFORMA SERVIÇOS'!$A$1:$G$325,2,FALSE)</f>
        <v>FORMA CHAPA DE COMPENSADO RESINADO 12MM-VIGA/PILAR U=4V - (OBRAS CIVIS)</v>
      </c>
      <c r="C203" s="42" t="str">
        <f>VLOOKUP(A203,'REFORMA SERVIÇOS'!$A$1:$G$325,3,FALSE)</f>
        <v xml:space="preserve">m2    </v>
      </c>
      <c r="D203" s="43">
        <v>16.399999999999999</v>
      </c>
      <c r="E203" s="44">
        <f>VLOOKUP(A203,'REFORMA SERVIÇOS'!$A$1:$G$325,5,FALSE)</f>
        <v>107.04</v>
      </c>
      <c r="F203" s="45">
        <v>1755.45</v>
      </c>
      <c r="G203" s="46">
        <f t="shared" si="6"/>
        <v>6.9361349051746209E-4</v>
      </c>
      <c r="H203" s="47">
        <f t="shared" si="8"/>
        <v>0.9496686400779466</v>
      </c>
      <c r="I203" s="40" t="str">
        <f t="shared" si="7"/>
        <v>B</v>
      </c>
    </row>
    <row r="204" spans="1:9" ht="28.8" x14ac:dyDescent="0.3">
      <c r="A204" s="40">
        <v>201410</v>
      </c>
      <c r="B204" s="41" t="str">
        <f>VLOOKUP(A204,'IMPLANTAÇÃO SERVIÇOS'!$A$1:$G$170,2,FALSE)</f>
        <v>MOLDURA TIPO "U" INVERTIDO EM ARGAMASSA COM 2CM DE ESPESSURA TIPO PINGADEIRA EM MURO/PLATIBANDA ( A PARTE VERTICAL DESCE 2,5CM)</v>
      </c>
      <c r="C204" s="42" t="str">
        <f>VLOOKUP(A204,'IMPLANTAÇÃO SERVIÇOS'!$A$1:$G$170,3,FALSE)</f>
        <v xml:space="preserve">m2    </v>
      </c>
      <c r="D204" s="43">
        <v>19.588000000000001</v>
      </c>
      <c r="E204" s="44">
        <f>VLOOKUP(A204,'IMPLANTAÇÃO SERVIÇOS'!$A$1:$G$170,5,FALSE)</f>
        <v>89.07</v>
      </c>
      <c r="F204" s="45">
        <v>1744.7</v>
      </c>
      <c r="G204" s="46">
        <f t="shared" si="6"/>
        <v>6.8936594998764773E-4</v>
      </c>
      <c r="H204" s="47">
        <f t="shared" si="8"/>
        <v>0.9503580060279343</v>
      </c>
      <c r="I204" s="40" t="str">
        <f t="shared" si="7"/>
        <v>C</v>
      </c>
    </row>
    <row r="205" spans="1:9" x14ac:dyDescent="0.3">
      <c r="A205" s="40" t="s">
        <v>375</v>
      </c>
      <c r="B205" s="41" t="str">
        <f>VLOOKUP(A205,'REFORMA SERVIÇOS'!$A$1:$G$325,2,FALSE)</f>
        <v>CONDULETE (MATERIAL: ALUMÍNIO|TIPO: MÚLTIPLO "X" OU "LB"|DIÂMETRO DO ENCAIXE: 2"[50MM] C/TAMPA</v>
      </c>
      <c r="C205" s="42" t="str">
        <f>VLOOKUP(A205,'REFORMA SERVIÇOS'!$A$1:$G$325,3,FALSE)</f>
        <v xml:space="preserve">un    </v>
      </c>
      <c r="D205" s="43">
        <v>18</v>
      </c>
      <c r="E205" s="44">
        <f>VLOOKUP(A205,'REFORMA SERVIÇOS'!$A$1:$G$325,5,FALSE)</f>
        <v>95.4</v>
      </c>
      <c r="F205" s="45">
        <v>1717.2</v>
      </c>
      <c r="G205" s="46">
        <f t="shared" ref="G205:G268" si="9">F205/$F$455</f>
        <v>6.7850014863230846E-4</v>
      </c>
      <c r="H205" s="47">
        <f t="shared" si="8"/>
        <v>0.95103650617656665</v>
      </c>
      <c r="I205" s="40" t="str">
        <f t="shared" ref="I205:I268" si="10">IF(H205&lt;=$M$12,"A",IF(H205&lt;=$M$13,"B","C"))</f>
        <v>C</v>
      </c>
    </row>
    <row r="206" spans="1:9" x14ac:dyDescent="0.3">
      <c r="A206" s="40">
        <v>80543</v>
      </c>
      <c r="B206" s="41" t="str">
        <f>VLOOKUP(A206,'REFORMA SERVIÇOS'!$A$1:$G$325,2,FALSE)</f>
        <v xml:space="preserve">LAVATÓRIO DE CANTO SEM COLUNA </v>
      </c>
      <c r="C206" s="42" t="str">
        <f>VLOOKUP(A206,'REFORMA SERVIÇOS'!$A$1:$G$325,3,FALSE)</f>
        <v xml:space="preserve">un    </v>
      </c>
      <c r="D206" s="43">
        <v>5</v>
      </c>
      <c r="E206" s="44">
        <f>VLOOKUP(A206,'REFORMA SERVIÇOS'!$A$1:$G$325,5,FALSE)</f>
        <v>338.68</v>
      </c>
      <c r="F206" s="45">
        <v>1693.4</v>
      </c>
      <c r="G206" s="46">
        <f t="shared" si="9"/>
        <v>6.6909629145932401E-4</v>
      </c>
      <c r="H206" s="47">
        <f t="shared" ref="H206:H269" si="11">G206+H205</f>
        <v>0.95170560246802594</v>
      </c>
      <c r="I206" s="40" t="str">
        <f t="shared" si="10"/>
        <v>C</v>
      </c>
    </row>
    <row r="207" spans="1:9" x14ac:dyDescent="0.3">
      <c r="A207" s="40" t="s">
        <v>378</v>
      </c>
      <c r="B207" s="41" t="str">
        <f>VLOOKUP(A207,'REFORMA SERVIÇOS'!$A$1:$G$325,2,FALSE)</f>
        <v>CHUVEIRO METÁLICO COM DESVIADOR PARA DUCHA MANUAL</v>
      </c>
      <c r="C207" s="42" t="str">
        <f>VLOOKUP(A207,'REFORMA SERVIÇOS'!$A$1:$G$325,3,FALSE)</f>
        <v xml:space="preserve">un    </v>
      </c>
      <c r="D207" s="43">
        <v>3</v>
      </c>
      <c r="E207" s="44">
        <f>VLOOKUP(A207,'REFORMA SERVIÇOS'!$A$1:$G$325,5,FALSE)</f>
        <v>552.82000000000005</v>
      </c>
      <c r="F207" s="45">
        <v>1658.46</v>
      </c>
      <c r="G207" s="46">
        <f t="shared" si="9"/>
        <v>6.552907969373039E-4</v>
      </c>
      <c r="H207" s="47">
        <f t="shared" si="11"/>
        <v>0.9523608932649632</v>
      </c>
      <c r="I207" s="40" t="str">
        <f t="shared" si="10"/>
        <v>C</v>
      </c>
    </row>
    <row r="208" spans="1:9" ht="28.8" x14ac:dyDescent="0.3">
      <c r="A208" s="40">
        <v>81832</v>
      </c>
      <c r="B208" s="41" t="str">
        <f>VLOOKUP(A208,'IMPLANTAÇÃO SERVIÇOS'!$A$1:$G$170,2,FALSE)</f>
        <v>CAIXA DE INSPEÇÃO - ALVENARIA DE 1 VEZ COM REVESTIMENTO INTERNO EM REBOCO PAULISTA A-14 (COM ADIÇÃO DE IMPERMEABILIZANTE)</v>
      </c>
      <c r="C208" s="42" t="str">
        <f>VLOOKUP(A208,'IMPLANTAÇÃO SERVIÇOS'!$A$1:$G$170,3,FALSE)</f>
        <v xml:space="preserve">m2    </v>
      </c>
      <c r="D208" s="43">
        <v>5.04</v>
      </c>
      <c r="E208" s="44">
        <f>VLOOKUP(A208,'IMPLANTAÇÃO SERVIÇOS'!$A$1:$G$170,5,FALSE)</f>
        <v>323.93</v>
      </c>
      <c r="F208" s="45">
        <v>1632.6</v>
      </c>
      <c r="G208" s="46">
        <f t="shared" si="9"/>
        <v>6.4507299246279219E-4</v>
      </c>
      <c r="H208" s="47">
        <f t="shared" si="11"/>
        <v>0.95300596625742595</v>
      </c>
      <c r="I208" s="40" t="str">
        <f t="shared" si="10"/>
        <v>C</v>
      </c>
    </row>
    <row r="209" spans="1:9" x14ac:dyDescent="0.3">
      <c r="A209" s="40">
        <v>261009</v>
      </c>
      <c r="B209" s="41" t="str">
        <f>VLOOKUP(A209,'IMPLANTAÇÃO SERVIÇOS'!$A$1:$G$170,2,FALSE)</f>
        <v>FUNDO PRIMER PARA ESTRUTURA METALICA (2 DEMAOS)</v>
      </c>
      <c r="C209" s="42" t="str">
        <f>VLOOKUP(A209,'IMPLANTAÇÃO SERVIÇOS'!$A$1:$G$170,3,FALSE)</f>
        <v xml:space="preserve">m2    </v>
      </c>
      <c r="D209" s="43">
        <v>99.225999999999999</v>
      </c>
      <c r="E209" s="44">
        <f>VLOOKUP(A209,'IMPLANTAÇÃO SERVIÇOS'!$A$1:$G$170,5,FALSE)</f>
        <v>16.38</v>
      </c>
      <c r="F209" s="45">
        <v>1625.32</v>
      </c>
      <c r="G209" s="46">
        <f t="shared" si="9"/>
        <v>6.4219651850399694E-4</v>
      </c>
      <c r="H209" s="47">
        <f t="shared" si="11"/>
        <v>0.9536481627759299</v>
      </c>
      <c r="I209" s="40" t="str">
        <f t="shared" si="10"/>
        <v>C</v>
      </c>
    </row>
    <row r="210" spans="1:9" x14ac:dyDescent="0.3">
      <c r="A210" s="40">
        <v>81852</v>
      </c>
      <c r="B210" s="41" t="str">
        <f>VLOOKUP(A210,'IMPLANTAÇÃO SERVIÇOS'!$A$1:$G$170,2,FALSE)</f>
        <v>CAIXA DE GORDURA 120 L. CONCRETO PADRÃO GOINFRA IMPERMEABILIZADA</v>
      </c>
      <c r="C210" s="42" t="str">
        <f>VLOOKUP(A210,'IMPLANTAÇÃO SERVIÇOS'!$A$1:$G$170,3,FALSE)</f>
        <v xml:space="preserve">un    </v>
      </c>
      <c r="D210" s="43">
        <v>2</v>
      </c>
      <c r="E210" s="44">
        <f>VLOOKUP(A210,'IMPLANTAÇÃO SERVIÇOS'!$A$1:$G$170,5,FALSE)</f>
        <v>811.27</v>
      </c>
      <c r="F210" s="45">
        <v>1622.54</v>
      </c>
      <c r="G210" s="46">
        <f t="shared" si="9"/>
        <v>6.4109808476698444E-4</v>
      </c>
      <c r="H210" s="47">
        <f t="shared" si="11"/>
        <v>0.95428926086069688</v>
      </c>
      <c r="I210" s="40" t="str">
        <f t="shared" si="10"/>
        <v>C</v>
      </c>
    </row>
    <row r="211" spans="1:9" x14ac:dyDescent="0.3">
      <c r="A211" s="40">
        <v>60470</v>
      </c>
      <c r="B211" s="41" t="str">
        <f>VLOOKUP(A211,'IMPLANTAÇÃO SERVIÇOS'!$A$1:$G$170,2,FALSE)</f>
        <v>LASTRO DE BRITA - (OBRAS CIVIS)</v>
      </c>
      <c r="C211" s="42" t="str">
        <f>VLOOKUP(A211,'IMPLANTAÇÃO SERVIÇOS'!$A$1:$G$170,3,FALSE)</f>
        <v xml:space="preserve">m3    </v>
      </c>
      <c r="D211" s="43">
        <v>5.6029999999999998</v>
      </c>
      <c r="E211" s="44">
        <f>VLOOKUP(A211,'IMPLANTAÇÃO SERVIÇOS'!$A$1:$G$170,5,FALSE)</f>
        <v>287.77</v>
      </c>
      <c r="F211" s="45">
        <v>1612.3600000000001</v>
      </c>
      <c r="G211" s="46">
        <f t="shared" si="9"/>
        <v>6.3707576266526262E-4</v>
      </c>
      <c r="H211" s="47">
        <f t="shared" si="11"/>
        <v>0.95492633662336213</v>
      </c>
      <c r="I211" s="40" t="str">
        <f t="shared" si="10"/>
        <v>C</v>
      </c>
    </row>
    <row r="212" spans="1:9" ht="28.8" x14ac:dyDescent="0.3">
      <c r="A212" s="40" t="s">
        <v>380</v>
      </c>
      <c r="B212" s="41" t="str">
        <f>VLOOKUP(A212,'REFORMA SERVIÇOS'!$A$1:$G$325,2,FALSE)</f>
        <v>SABONETEIRA PLASTICA TIPO DISPENSER PARA SABONETE LIQUIDO COM RESERVATORIO 800 A 1500 ML, INCLUSO FIXAÇÃO</v>
      </c>
      <c r="C212" s="42" t="str">
        <f>VLOOKUP(A212,'REFORMA SERVIÇOS'!$A$1:$G$325,3,FALSE)</f>
        <v xml:space="preserve">un    </v>
      </c>
      <c r="D212" s="43">
        <v>12</v>
      </c>
      <c r="E212" s="44">
        <f>VLOOKUP(A212,'REFORMA SERVIÇOS'!$A$1:$G$325,5,FALSE)</f>
        <v>131.72</v>
      </c>
      <c r="F212" s="45">
        <v>1580.64</v>
      </c>
      <c r="G212" s="46">
        <f t="shared" si="9"/>
        <v>6.2454255470194048E-4</v>
      </c>
      <c r="H212" s="47">
        <f t="shared" si="11"/>
        <v>0.95555087917806403</v>
      </c>
      <c r="I212" s="40" t="str">
        <f t="shared" si="10"/>
        <v>C</v>
      </c>
    </row>
    <row r="213" spans="1:9" x14ac:dyDescent="0.3">
      <c r="A213" s="40">
        <v>60505</v>
      </c>
      <c r="B213" s="41" t="str">
        <f>VLOOKUP(A213,'IMPLANTAÇÃO SERVIÇOS'!$A$1:$G$170,2,FALSE)</f>
        <v>PREPARO COM BETONEIRA E TRANSPORTE MANUAL DE CONCRETO FCK=15 MPA - (O.C.)</v>
      </c>
      <c r="C213" s="42" t="str">
        <f>VLOOKUP(A213,'IMPLANTAÇÃO SERVIÇOS'!$A$1:$G$170,3,FALSE)</f>
        <v xml:space="preserve">m3    </v>
      </c>
      <c r="D213" s="43">
        <v>2.3159999999999998</v>
      </c>
      <c r="E213" s="44">
        <f>VLOOKUP(A213,'IMPLANTAÇÃO SERVIÇOS'!$A$1:$G$170,5,FALSE)</f>
        <v>670.57</v>
      </c>
      <c r="F213" s="45">
        <v>1553.04</v>
      </c>
      <c r="G213" s="46">
        <f t="shared" si="9"/>
        <v>6.1363724134167266E-4</v>
      </c>
      <c r="H213" s="47">
        <f t="shared" si="11"/>
        <v>0.9561645164194057</v>
      </c>
      <c r="I213" s="40" t="str">
        <f t="shared" si="10"/>
        <v>C</v>
      </c>
    </row>
    <row r="214" spans="1:9" x14ac:dyDescent="0.3">
      <c r="A214" s="40" t="s">
        <v>382</v>
      </c>
      <c r="B214" s="41" t="str">
        <f>VLOOKUP(A214,'REFORMA SERVIÇOS'!$A$1:$G$325,2,FALSE)</f>
        <v>CONDULETE DE ALUMÍNIO, TIPO "T" OU "TB", DIÂMETRO DE SAÍDA 1.1/2" (40MM) C/TAMPA CEGA</v>
      </c>
      <c r="C214" s="42" t="str">
        <f>VLOOKUP(A214,'REFORMA SERVIÇOS'!$A$1:$G$325,3,FALSE)</f>
        <v xml:space="preserve">un    </v>
      </c>
      <c r="D214" s="43">
        <v>19</v>
      </c>
      <c r="E214" s="44">
        <f>VLOOKUP(A214,'REFORMA SERVIÇOS'!$A$1:$G$325,5,FALSE)</f>
        <v>80.2</v>
      </c>
      <c r="F214" s="45">
        <v>1523.8</v>
      </c>
      <c r="G214" s="46">
        <f t="shared" si="9"/>
        <v>6.020839311005775E-4</v>
      </c>
      <c r="H214" s="47">
        <f t="shared" si="11"/>
        <v>0.95676660035050631</v>
      </c>
      <c r="I214" s="40" t="str">
        <f t="shared" si="10"/>
        <v>C</v>
      </c>
    </row>
    <row r="215" spans="1:9" x14ac:dyDescent="0.3">
      <c r="A215" s="40">
        <v>80946</v>
      </c>
      <c r="B215" s="41" t="str">
        <f>VLOOKUP(A215,'REFORMA SERVIÇOS'!$A$1:$G$325,2,FALSE)</f>
        <v>REGISTRO DE PRESSAO C/CANOPLA CROMADA DIAM.3/4"</v>
      </c>
      <c r="C215" s="42" t="str">
        <f>VLOOKUP(A215,'REFORMA SERVIÇOS'!$A$1:$G$325,3,FALSE)</f>
        <v xml:space="preserve">Un    </v>
      </c>
      <c r="D215" s="43">
        <v>11</v>
      </c>
      <c r="E215" s="44">
        <f>VLOOKUP(A215,'REFORMA SERVIÇOS'!$A$1:$G$325,5,FALSE)</f>
        <v>137.87</v>
      </c>
      <c r="F215" s="45">
        <v>1516.57</v>
      </c>
      <c r="G215" s="46">
        <f t="shared" si="9"/>
        <v>5.9922721314424642E-4</v>
      </c>
      <c r="H215" s="47">
        <f t="shared" si="11"/>
        <v>0.95736582756365052</v>
      </c>
      <c r="I215" s="40" t="str">
        <f t="shared" si="10"/>
        <v>C</v>
      </c>
    </row>
    <row r="216" spans="1:9" ht="43.2" x14ac:dyDescent="0.3">
      <c r="A216" s="40">
        <v>271713</v>
      </c>
      <c r="B216" s="41" t="str">
        <f>VLOOKUP(A216,'IMPLANTAÇÃO SERVIÇOS'!$A$1:$G$170,2,FALSE)</f>
        <v xml:space="preserve">MEIO FIO PD. GOINFRA EM CONC. PRÉ MOLD. RETO/CURVO (9v12X30X100CM),  FC28=30MPA COM ARGAM.(1CI:3ARMLC) P/ARREMATE DO REJUNT. - INCLUSO ESCAV./APILOAM./REATERRO E CONC.FC28= 10MPA P/ ASSENTAM. E CHUMBAMENTO </v>
      </c>
      <c r="C216" s="42" t="str">
        <f>VLOOKUP(A216,'IMPLANTAÇÃO SERVIÇOS'!$A$1:$G$170,3,FALSE)</f>
        <v xml:space="preserve">M     </v>
      </c>
      <c r="D216" s="43">
        <v>30.19</v>
      </c>
      <c r="E216" s="44">
        <f>VLOOKUP(A216,'IMPLANTAÇÃO SERVIÇOS'!$A$1:$G$170,5,FALSE)</f>
        <v>50.12</v>
      </c>
      <c r="F216" s="45">
        <v>1513.12</v>
      </c>
      <c r="G216" s="46">
        <f t="shared" si="9"/>
        <v>5.9786404897421296E-4</v>
      </c>
      <c r="H216" s="47">
        <f t="shared" si="11"/>
        <v>0.95796369161262473</v>
      </c>
      <c r="I216" s="40" t="str">
        <f t="shared" si="10"/>
        <v>C</v>
      </c>
    </row>
    <row r="217" spans="1:9" x14ac:dyDescent="0.3">
      <c r="A217" s="40">
        <v>21402</v>
      </c>
      <c r="B217" s="41" t="str">
        <f>VLOOKUP(A217,'IMPLANTAÇÃO SERVIÇOS'!$A$1:$G$170,2,FALSE)</f>
        <v>CONSUMO DE TELEFONIA/INTERNET FIXA</v>
      </c>
      <c r="C217" s="42" t="str">
        <f>VLOOKUP(A217,'IMPLANTAÇÃO SERVIÇOS'!$A$1:$G$170,3,FALSE)</f>
        <v xml:space="preserve">mes   </v>
      </c>
      <c r="D217" s="43">
        <v>8</v>
      </c>
      <c r="E217" s="44">
        <f>VLOOKUP(A217,'IMPLANTAÇÃO SERVIÇOS'!$A$1:$G$170,5,FALSE)</f>
        <v>187.59</v>
      </c>
      <c r="F217" s="45">
        <v>1500.72</v>
      </c>
      <c r="G217" s="46">
        <f t="shared" si="9"/>
        <v>5.9296456036307828E-4</v>
      </c>
      <c r="H217" s="47">
        <f t="shared" si="11"/>
        <v>0.9585566561729878</v>
      </c>
      <c r="I217" s="40" t="str">
        <f t="shared" si="10"/>
        <v>C</v>
      </c>
    </row>
    <row r="218" spans="1:9" x14ac:dyDescent="0.3">
      <c r="A218" s="40">
        <v>60518</v>
      </c>
      <c r="B218" s="41" t="str">
        <f>VLOOKUP(A218,'REFORMA SERVIÇOS'!$A$1:$G$325,2,FALSE)</f>
        <v xml:space="preserve">PREPARO COM BETONEIRA E TRANSPORTE MANUAL DE CONCRETO FCK=30 MPA </v>
      </c>
      <c r="C218" s="42" t="str">
        <f>VLOOKUP(A218,'REFORMA SERVIÇOS'!$A$1:$G$325,3,FALSE)</f>
        <v xml:space="preserve">m3    </v>
      </c>
      <c r="D218" s="43">
        <v>2.16</v>
      </c>
      <c r="E218" s="44">
        <f>VLOOKUP(A218,'REFORMA SERVIÇOS'!$A$1:$G$325,5,FALSE)</f>
        <v>689.31</v>
      </c>
      <c r="F218" s="45">
        <v>1488.9</v>
      </c>
      <c r="G218" s="46">
        <f t="shared" si="9"/>
        <v>5.882942413805289E-4</v>
      </c>
      <c r="H218" s="47">
        <f t="shared" si="11"/>
        <v>0.95914495041436831</v>
      </c>
      <c r="I218" s="40" t="str">
        <f t="shared" si="10"/>
        <v>C</v>
      </c>
    </row>
    <row r="219" spans="1:9" ht="28.8" x14ac:dyDescent="0.3">
      <c r="A219" s="40" t="s">
        <v>132</v>
      </c>
      <c r="B219" s="41" t="str">
        <f>VLOOKUP(A219,'IMPLANTAÇÃO SERVIÇOS'!$A$1:$G$170,2,FALSE)</f>
        <v>CAIXA DE PASSAGEM 60X60X80CM (MEDIDAS INTERNAS) FUNDO DE BRITA COM GRELHA METÁLICA (PADRÃO GOINFRA)</v>
      </c>
      <c r="C219" s="42" t="str">
        <f>VLOOKUP(A219,'IMPLANTAÇÃO SERVIÇOS'!$A$1:$G$170,3,FALSE)</f>
        <v xml:space="preserve">un    </v>
      </c>
      <c r="D219" s="43">
        <v>2</v>
      </c>
      <c r="E219" s="44">
        <f>VLOOKUP(A219,'IMPLANTAÇÃO SERVIÇOS'!$A$1:$G$170,5,FALSE)</f>
        <v>742.96</v>
      </c>
      <c r="F219" s="45">
        <v>1485.92</v>
      </c>
      <c r="G219" s="46">
        <f t="shared" si="9"/>
        <v>5.8711678363365931E-4</v>
      </c>
      <c r="H219" s="47">
        <f t="shared" si="11"/>
        <v>0.95973206719800197</v>
      </c>
      <c r="I219" s="40" t="str">
        <f t="shared" si="10"/>
        <v>C</v>
      </c>
    </row>
    <row r="220" spans="1:9" ht="28.8" x14ac:dyDescent="0.3">
      <c r="A220" s="40" t="s">
        <v>134</v>
      </c>
      <c r="B220" s="41" t="str">
        <f>VLOOKUP(A220,'IMPLANTAÇÃO SERVIÇOS'!$A$1:$G$170,2,FALSE)</f>
        <v>CABO DE COBRE, FLEXIVEL, CLASSE 4 OU 5, ISOLACAO EM PVC/A, ANTICHAMA BWF-B COBERTURA PVC-ST1, ANTICHAMA BWF-B, 1 CONDUTOR, 0,6/1 KV, SECAO NOMINAL 35 MM2</v>
      </c>
      <c r="C220" s="42" t="str">
        <f>VLOOKUP(A220,'IMPLANTAÇÃO SERVIÇOS'!$A$1:$G$170,3,FALSE)</f>
        <v xml:space="preserve">m     </v>
      </c>
      <c r="D220" s="43">
        <v>30</v>
      </c>
      <c r="E220" s="44">
        <f>VLOOKUP(A220,'IMPLANTAÇÃO SERVIÇOS'!$A$1:$G$170,5,FALSE)</f>
        <v>49.36</v>
      </c>
      <c r="F220" s="45">
        <v>1480.8</v>
      </c>
      <c r="G220" s="46">
        <f t="shared" si="9"/>
        <v>5.8509376898131977E-4</v>
      </c>
      <c r="H220" s="47">
        <f t="shared" si="11"/>
        <v>0.96031716096698327</v>
      </c>
      <c r="I220" s="40" t="str">
        <f t="shared" si="10"/>
        <v>C</v>
      </c>
    </row>
    <row r="221" spans="1:9" ht="28.8" x14ac:dyDescent="0.3">
      <c r="A221" s="40">
        <v>71761</v>
      </c>
      <c r="B221" s="41" t="str">
        <f>VLOOKUP(A221,'IMPLANTAÇÃO SERVIÇOS'!$A$1:$G$170,2,FALSE)</f>
        <v>MURETA DE MEDIÇÃO EM ALVENARIA 1 1/2 V.(35CM) REBOCADA, C/ PINTURA ACRÍLICA E LAJE EM CONCRETO 20MPA MALHA 8.0MM CADA 10CM REVESTIDA C/ARGAMASSA 1:3 C/ IMPERMEABILIZANTE</v>
      </c>
      <c r="C221" s="42" t="str">
        <f>VLOOKUP(A221,'IMPLANTAÇÃO SERVIÇOS'!$A$1:$G$170,3,FALSE)</f>
        <v xml:space="preserve">m2    </v>
      </c>
      <c r="D221" s="43">
        <v>2.516</v>
      </c>
      <c r="E221" s="44">
        <f>VLOOKUP(A221,'IMPLANTAÇÃO SERVIÇOS'!$A$1:$G$170,5,FALSE)</f>
        <v>586.21</v>
      </c>
      <c r="F221" s="45">
        <v>1474.9</v>
      </c>
      <c r="G221" s="46">
        <f t="shared" si="9"/>
        <v>5.8276256069053796E-4</v>
      </c>
      <c r="H221" s="47">
        <f t="shared" si="11"/>
        <v>0.96089992352767384</v>
      </c>
      <c r="I221" s="40" t="str">
        <f t="shared" si="10"/>
        <v>C</v>
      </c>
    </row>
    <row r="222" spans="1:9" x14ac:dyDescent="0.3">
      <c r="A222" s="40">
        <v>220920</v>
      </c>
      <c r="B222" s="41" t="str">
        <f>VLOOKUP(A222,'REFORMA SERVIÇOS'!$A$1:$G$325,2,FALSE)</f>
        <v>SOLEIRA EM GRANITO IMPERMEABILIZADA COM CONTRAPISO (1CI:3ARML)</v>
      </c>
      <c r="C222" s="42" t="str">
        <f>VLOOKUP(A222,'REFORMA SERVIÇOS'!$A$1:$G$325,3,FALSE)</f>
        <v xml:space="preserve">m2    </v>
      </c>
      <c r="D222" s="43">
        <v>2.67</v>
      </c>
      <c r="E222" s="44">
        <f>VLOOKUP(A222,'REFORMA SERVIÇOS'!$A$1:$G$325,5,FALSE)</f>
        <v>552.13</v>
      </c>
      <c r="F222" s="45">
        <v>1474.18</v>
      </c>
      <c r="G222" s="46">
        <f t="shared" si="9"/>
        <v>5.8247807425505272E-4</v>
      </c>
      <c r="H222" s="47">
        <f t="shared" si="11"/>
        <v>0.96148240160192888</v>
      </c>
      <c r="I222" s="40" t="str">
        <f t="shared" si="10"/>
        <v>C</v>
      </c>
    </row>
    <row r="223" spans="1:9" x14ac:dyDescent="0.3">
      <c r="A223" s="40">
        <v>71451</v>
      </c>
      <c r="B223" s="41" t="str">
        <f>VLOOKUP(A223,'REFORMA SERVIÇOS'!$A$1:$G$325,2,FALSE)</f>
        <v>INTERRUPTOR DIFERENCIAL RESIDUAL (D.R.) BIPOLAR DE 40A-30mA</v>
      </c>
      <c r="C223" s="42" t="str">
        <f>VLOOKUP(A223,'REFORMA SERVIÇOS'!$A$1:$G$325,3,FALSE)</f>
        <v xml:space="preserve">Un    </v>
      </c>
      <c r="D223" s="43">
        <v>7</v>
      </c>
      <c r="E223" s="44">
        <f>VLOOKUP(A223,'REFORMA SERVIÇOS'!$A$1:$G$325,5,FALSE)</f>
        <v>207.3</v>
      </c>
      <c r="F223" s="45">
        <v>1451.1</v>
      </c>
      <c r="G223" s="46">
        <f t="shared" si="9"/>
        <v>5.733587035175534E-4</v>
      </c>
      <c r="H223" s="47">
        <f t="shared" si="11"/>
        <v>0.96205576030544648</v>
      </c>
      <c r="I223" s="40" t="str">
        <f t="shared" si="10"/>
        <v>C</v>
      </c>
    </row>
    <row r="224" spans="1:9" x14ac:dyDescent="0.3">
      <c r="A224" s="40" t="s">
        <v>387</v>
      </c>
      <c r="B224" s="41" t="str">
        <f>VLOOKUP(A224,'REFORMA SERVIÇOS'!$A$1:$G$325,2,FALSE)</f>
        <v>ARMAÇÃO DE BLOCO UTILIZANDO AÇO CA-60 DE 5 MM - MONTAGEM. AF_01/2024</v>
      </c>
      <c r="C224" s="42" t="str">
        <f>VLOOKUP(A224,'REFORMA SERVIÇOS'!$A$1:$G$325,3,FALSE)</f>
        <v xml:space="preserve">Kg    </v>
      </c>
      <c r="D224" s="43">
        <v>59</v>
      </c>
      <c r="E224" s="44">
        <f>VLOOKUP(A224,'REFORMA SERVIÇOS'!$A$1:$G$325,5,FALSE)</f>
        <v>23.45</v>
      </c>
      <c r="F224" s="45">
        <v>1383.55</v>
      </c>
      <c r="G224" s="46">
        <f t="shared" si="9"/>
        <v>5.4666834418834746E-4</v>
      </c>
      <c r="H224" s="47">
        <f t="shared" si="11"/>
        <v>0.96260242864963486</v>
      </c>
      <c r="I224" s="40" t="str">
        <f t="shared" si="10"/>
        <v>C</v>
      </c>
    </row>
    <row r="225" spans="1:9" ht="57.6" x14ac:dyDescent="0.3">
      <c r="A225" s="40" t="s">
        <v>389</v>
      </c>
      <c r="B225" s="41" t="str">
        <f>VLOOKUP(A225,'REFORMA SERVIÇOS'!$A$1:$G$325,2,FALSE)</f>
        <v>LUMINÁRIA DE EMERGÊNCIA EM LED, AUTÔNOMA, 2200 LUMENS, 2 FARÓIS, PELO MENOS 20 LEDS EM CADA FAROL, LED INDICATIVO DE FUNCIONAMENTO, AUTONOMIA MÍNIMA DE 2 HORAS, TENSÃO 110-220V, TEMPERATURA DE OPERAÇÃO DE 0 A 50°C, TEMPERATURA DE COR 6000K, POTÊNCIA MÍNIMA DE 20W, CORPO EM ABS, COM BOTÃO DE TESTE, COR BRANCA. REF. SEGURIMAX OU EQUIVALENTE.</v>
      </c>
      <c r="C225" s="42" t="str">
        <f>VLOOKUP(A225,'REFORMA SERVIÇOS'!$A$1:$G$325,3,FALSE)</f>
        <v xml:space="preserve">un    </v>
      </c>
      <c r="D225" s="43">
        <v>4</v>
      </c>
      <c r="E225" s="44">
        <f>VLOOKUP(A225,'REFORMA SERVIÇOS'!$A$1:$G$325,5,FALSE)</f>
        <v>340.41</v>
      </c>
      <c r="F225" s="45">
        <v>1361.64</v>
      </c>
      <c r="G225" s="46">
        <f t="shared" si="9"/>
        <v>5.3801126390851182E-4</v>
      </c>
      <c r="H225" s="47">
        <f t="shared" si="11"/>
        <v>0.96314043991354337</v>
      </c>
      <c r="I225" s="40" t="str">
        <f t="shared" si="10"/>
        <v>C</v>
      </c>
    </row>
    <row r="226" spans="1:9" x14ac:dyDescent="0.3">
      <c r="A226" s="40">
        <v>80555</v>
      </c>
      <c r="B226" s="41" t="str">
        <f>VLOOKUP(A226,'REFORMA SERVIÇOS'!$A$1:$G$325,2,FALSE)</f>
        <v>LIGAÇÃO FLEXÍVEL METÁLICA DIAM.1/2"(ENGATE)</v>
      </c>
      <c r="C226" s="42" t="str">
        <f>VLOOKUP(A226,'REFORMA SERVIÇOS'!$A$1:$G$325,3,FALSE)</f>
        <v xml:space="preserve">Un    </v>
      </c>
      <c r="D226" s="43">
        <v>20</v>
      </c>
      <c r="E226" s="44">
        <f>VLOOKUP(A226,'REFORMA SERVIÇOS'!$A$1:$G$325,5,FALSE)</f>
        <v>65.77</v>
      </c>
      <c r="F226" s="45">
        <v>1315.4</v>
      </c>
      <c r="G226" s="46">
        <f t="shared" si="9"/>
        <v>5.1974091282957059E-4</v>
      </c>
      <c r="H226" s="47">
        <f t="shared" si="11"/>
        <v>0.96366018082637295</v>
      </c>
      <c r="I226" s="40" t="str">
        <f t="shared" si="10"/>
        <v>C</v>
      </c>
    </row>
    <row r="227" spans="1:9" x14ac:dyDescent="0.3">
      <c r="A227" s="40" t="s">
        <v>391</v>
      </c>
      <c r="B227" s="41" t="str">
        <f>VLOOKUP(A227,'REFORMA SERVIÇOS'!$A$1:$G$325,2,FALSE)</f>
        <v xml:space="preserve">DEMOLIÇÃO DE ELEMENTO VAZADO </v>
      </c>
      <c r="C227" s="42" t="str">
        <f>VLOOKUP(A227,'REFORMA SERVIÇOS'!$A$1:$G$325,3,FALSE)</f>
        <v xml:space="preserve">m2    </v>
      </c>
      <c r="D227" s="43">
        <v>76.92</v>
      </c>
      <c r="E227" s="44">
        <f>VLOOKUP(A227,'REFORMA SERVIÇOS'!$A$1:$G$325,5,FALSE)</f>
        <v>17.02</v>
      </c>
      <c r="F227" s="45">
        <v>1309.17</v>
      </c>
      <c r="G227" s="46">
        <f t="shared" si="9"/>
        <v>5.1727931492252463E-4</v>
      </c>
      <c r="H227" s="47">
        <f t="shared" si="11"/>
        <v>0.96417746014129546</v>
      </c>
      <c r="I227" s="40" t="str">
        <f t="shared" si="10"/>
        <v>C</v>
      </c>
    </row>
    <row r="228" spans="1:9" x14ac:dyDescent="0.3">
      <c r="A228" s="40">
        <v>70256</v>
      </c>
      <c r="B228" s="41" t="str">
        <f>VLOOKUP(A228,'REFORMA SERVIÇOS'!$A$1:$G$325,2,FALSE)</f>
        <v>ATERRAMENTO - SOLDA EXOTÉRMICA - CARTUCHO 115 G</v>
      </c>
      <c r="C228" s="42" t="str">
        <f>VLOOKUP(A228,'REFORMA SERVIÇOS'!$A$1:$G$325,3,FALSE)</f>
        <v xml:space="preserve">un    </v>
      </c>
      <c r="D228" s="43">
        <v>30</v>
      </c>
      <c r="E228" s="44">
        <f>VLOOKUP(A228,'REFORMA SERVIÇOS'!$A$1:$G$325,5,FALSE)</f>
        <v>43.57</v>
      </c>
      <c r="F228" s="45">
        <v>1307.0999999999999</v>
      </c>
      <c r="G228" s="46">
        <f t="shared" si="9"/>
        <v>5.1646141642050448E-4</v>
      </c>
      <c r="H228" s="47">
        <f t="shared" si="11"/>
        <v>0.96469392155771594</v>
      </c>
      <c r="I228" s="40" t="str">
        <f t="shared" si="10"/>
        <v>C</v>
      </c>
    </row>
    <row r="229" spans="1:9" x14ac:dyDescent="0.3">
      <c r="A229" s="40">
        <v>20118</v>
      </c>
      <c r="B229" s="41" t="str">
        <f>VLOOKUP(A229,'REFORMA SERVIÇOS'!$A$1:$G$325,2,FALSE)</f>
        <v>DEMOLIÇÃO MANUAL ALVENARIA TIJOLO SEM REAPROVEITAMENTO COM TRANSPORTE ATE CAÇAMBA E CARGA</v>
      </c>
      <c r="C229" s="42" t="str">
        <f>VLOOKUP(A229,'REFORMA SERVIÇOS'!$A$1:$G$325,3,FALSE)</f>
        <v xml:space="preserve">m3    </v>
      </c>
      <c r="D229" s="43">
        <v>23.579000000000001</v>
      </c>
      <c r="E229" s="44">
        <f>VLOOKUP(A229,'REFORMA SERVIÇOS'!$A$1:$G$325,5,FALSE)</f>
        <v>55.15</v>
      </c>
      <c r="F229" s="45">
        <v>1300.3800000000001</v>
      </c>
      <c r="G229" s="46">
        <f t="shared" si="9"/>
        <v>5.13806209689309E-4</v>
      </c>
      <c r="H229" s="47">
        <f t="shared" si="11"/>
        <v>0.96520772776740527</v>
      </c>
      <c r="I229" s="40" t="str">
        <f t="shared" si="10"/>
        <v>C</v>
      </c>
    </row>
    <row r="230" spans="1:9" x14ac:dyDescent="0.3">
      <c r="A230" s="40">
        <v>230174</v>
      </c>
      <c r="B230" s="41" t="str">
        <f>VLOOKUP(A230,'REFORMA SERVIÇOS'!$A$1:$G$325,2,FALSE)</f>
        <v>BARRA DE APOIO EM AÇO INOX - 40 CM</v>
      </c>
      <c r="C230" s="42" t="str">
        <f>VLOOKUP(A230,'REFORMA SERVIÇOS'!$A$1:$G$325,3,FALSE)</f>
        <v xml:space="preserve">un    </v>
      </c>
      <c r="D230" s="43">
        <v>12</v>
      </c>
      <c r="E230" s="44">
        <f>VLOOKUP(A230,'REFORMA SERVIÇOS'!$A$1:$G$325,5,FALSE)</f>
        <v>107.04</v>
      </c>
      <c r="F230" s="45">
        <v>1284.48</v>
      </c>
      <c r="G230" s="46">
        <f t="shared" si="9"/>
        <v>5.0752380090567648E-4</v>
      </c>
      <c r="H230" s="47">
        <f t="shared" si="11"/>
        <v>0.96571525156831095</v>
      </c>
      <c r="I230" s="40" t="str">
        <f t="shared" si="10"/>
        <v>C</v>
      </c>
    </row>
    <row r="231" spans="1:9" x14ac:dyDescent="0.3">
      <c r="A231" s="40" t="s">
        <v>396</v>
      </c>
      <c r="B231" s="41" t="str">
        <f>VLOOKUP(A231,'REFORMA SERVIÇOS'!$A$1:$G$325,2,FALSE)</f>
        <v>PARAFUSO AUTOBROCANTE 4,2 MM, COMPRIMENTO 32 MM, COM ARRUELA 4,3MM</v>
      </c>
      <c r="C231" s="42" t="str">
        <f>VLOOKUP(A231,'REFORMA SERVIÇOS'!$A$1:$G$325,3,FALSE)</f>
        <v xml:space="preserve">un    </v>
      </c>
      <c r="D231" s="43">
        <v>672</v>
      </c>
      <c r="E231" s="44">
        <f>VLOOKUP(A231,'REFORMA SERVIÇOS'!$A$1:$G$325,5,FALSE)</f>
        <v>1.91</v>
      </c>
      <c r="F231" s="45">
        <v>1283.52</v>
      </c>
      <c r="G231" s="46">
        <f t="shared" si="9"/>
        <v>5.0714448565836276E-4</v>
      </c>
      <c r="H231" s="47">
        <f t="shared" si="11"/>
        <v>0.96622239605396931</v>
      </c>
      <c r="I231" s="40" t="str">
        <f t="shared" si="10"/>
        <v>C</v>
      </c>
    </row>
    <row r="232" spans="1:9" ht="28.8" x14ac:dyDescent="0.3">
      <c r="A232" s="40" t="s">
        <v>398</v>
      </c>
      <c r="B232" s="41" t="str">
        <f>VLOOKUP(A232,'REFORMA SERVIÇOS'!$A$1:$G$325,2,FALSE)</f>
        <v>CONDULET EM LIGA DE ALUMÍNIO, COM TAMPA, ENTRADAS ROSCÁVEIS PARA ELETRODUTO DE 1", TIPO MÚLTIPLO C/TAMPA</v>
      </c>
      <c r="C232" s="42" t="str">
        <f>VLOOKUP(A232,'REFORMA SERVIÇOS'!$A$1:$G$325,3,FALSE)</f>
        <v xml:space="preserve">un    </v>
      </c>
      <c r="D232" s="43">
        <v>27</v>
      </c>
      <c r="E232" s="44">
        <f>VLOOKUP(A232,'REFORMA SERVIÇOS'!$A$1:$G$325,5,FALSE)</f>
        <v>46.15</v>
      </c>
      <c r="F232" s="45">
        <v>1246.05</v>
      </c>
      <c r="G232" s="46">
        <f t="shared" si="9"/>
        <v>4.9233933741165152E-4</v>
      </c>
      <c r="H232" s="47">
        <f t="shared" si="11"/>
        <v>0.96671473539138097</v>
      </c>
      <c r="I232" s="40" t="str">
        <f t="shared" si="10"/>
        <v>C</v>
      </c>
    </row>
    <row r="233" spans="1:9" x14ac:dyDescent="0.3">
      <c r="A233" s="40">
        <v>71171</v>
      </c>
      <c r="B233" s="41" t="str">
        <f>VLOOKUP(A233,'REFORMA SERVIÇOS'!$A$1:$G$325,2,FALSE)</f>
        <v>DISJUNTOR MONOPOLAR DE 10 A 32-A</v>
      </c>
      <c r="C233" s="42" t="str">
        <f>VLOOKUP(A233,'REFORMA SERVIÇOS'!$A$1:$G$325,3,FALSE)</f>
        <v xml:space="preserve">Un    </v>
      </c>
      <c r="D233" s="43">
        <v>41</v>
      </c>
      <c r="E233" s="44">
        <f>VLOOKUP(A233,'REFORMA SERVIÇOS'!$A$1:$G$325,5,FALSE)</f>
        <v>29.55</v>
      </c>
      <c r="F233" s="45">
        <v>1211.55</v>
      </c>
      <c r="G233" s="46">
        <f t="shared" si="9"/>
        <v>4.7870769571131683E-4</v>
      </c>
      <c r="H233" s="47">
        <f t="shared" si="11"/>
        <v>0.96719344308709232</v>
      </c>
      <c r="I233" s="40" t="str">
        <f t="shared" si="10"/>
        <v>C</v>
      </c>
    </row>
    <row r="234" spans="1:9" ht="28.8" x14ac:dyDescent="0.3">
      <c r="A234" s="40" t="s">
        <v>401</v>
      </c>
      <c r="B234" s="41" t="str">
        <f>VLOOKUP(A234,'REFORMA SERVIÇOS'!$A$1:$G$325,2,FALSE)</f>
        <v>CONDULETE EM LIGA DE ALUMÍNIO, COM TAMPA, COM ENTRADAS ROSQUEADAS PARA ELETRODUTOS DE Ø1", TIPO "LR". REF. DAISA OU EQUIVALENTE TÉCNICO.</v>
      </c>
      <c r="C234" s="42" t="str">
        <f>VLOOKUP(A234,'REFORMA SERVIÇOS'!$A$1:$G$325,3,FALSE)</f>
        <v xml:space="preserve">un    </v>
      </c>
      <c r="D234" s="43">
        <v>30</v>
      </c>
      <c r="E234" s="44">
        <f>VLOOKUP(A234,'REFORMA SERVIÇOS'!$A$1:$G$325,5,FALSE)</f>
        <v>40.380000000000003</v>
      </c>
      <c r="F234" s="45">
        <v>1211.4000000000001</v>
      </c>
      <c r="G234" s="46">
        <f t="shared" si="9"/>
        <v>4.7864842770392412E-4</v>
      </c>
      <c r="H234" s="47">
        <f t="shared" si="11"/>
        <v>0.96767209151479627</v>
      </c>
      <c r="I234" s="40" t="str">
        <f t="shared" si="10"/>
        <v>C</v>
      </c>
    </row>
    <row r="235" spans="1:9" x14ac:dyDescent="0.3">
      <c r="A235" s="40">
        <v>71175</v>
      </c>
      <c r="B235" s="41" t="str">
        <f>VLOOKUP(A235,'REFORMA SERVIÇOS'!$A$1:$G$325,2,FALSE)</f>
        <v>DISJUNTOR TRIPOLAR DE 60 A 100-A</v>
      </c>
      <c r="C235" s="42" t="str">
        <f>VLOOKUP(A235,'REFORMA SERVIÇOS'!$A$1:$G$325,3,FALSE)</f>
        <v xml:space="preserve">Un    </v>
      </c>
      <c r="D235" s="43">
        <v>3</v>
      </c>
      <c r="E235" s="44">
        <f>VLOOKUP(A235,'REFORMA SERVIÇOS'!$A$1:$G$325,5,FALSE)</f>
        <v>403.15</v>
      </c>
      <c r="F235" s="45">
        <v>1209.45</v>
      </c>
      <c r="G235" s="46">
        <f t="shared" si="9"/>
        <v>4.7787794360781827E-4</v>
      </c>
      <c r="H235" s="47">
        <f t="shared" si="11"/>
        <v>0.96814996945840404</v>
      </c>
      <c r="I235" s="40" t="str">
        <f t="shared" si="10"/>
        <v>C</v>
      </c>
    </row>
    <row r="236" spans="1:9" x14ac:dyDescent="0.3">
      <c r="A236" s="40" t="s">
        <v>404</v>
      </c>
      <c r="B236" s="41" t="str">
        <f>VLOOKUP(A236,'REFORMA SERVIÇOS'!$A$1:$G$325,2,FALSE)</f>
        <v>CONDULETE DE ALUMINIO TIPO LR, PARA ELETRODUTO ROSCAVEL DE 1. 1/2", COM TAMPA CEGA</v>
      </c>
      <c r="C236" s="42" t="str">
        <f>VLOOKUP(A236,'REFORMA SERVIÇOS'!$A$1:$G$325,3,FALSE)</f>
        <v xml:space="preserve">un    </v>
      </c>
      <c r="D236" s="43">
        <v>20</v>
      </c>
      <c r="E236" s="44">
        <f>VLOOKUP(A236,'REFORMA SERVIÇOS'!$A$1:$G$325,5,FALSE)</f>
        <v>58.23</v>
      </c>
      <c r="F236" s="45">
        <v>1164.5999999999999</v>
      </c>
      <c r="G236" s="46">
        <f t="shared" si="9"/>
        <v>4.6015680939738319E-4</v>
      </c>
      <c r="H236" s="47">
        <f t="shared" si="11"/>
        <v>0.96861012626780141</v>
      </c>
      <c r="I236" s="40" t="str">
        <f t="shared" si="10"/>
        <v>C</v>
      </c>
    </row>
    <row r="237" spans="1:9" x14ac:dyDescent="0.3">
      <c r="A237" s="40" t="s">
        <v>406</v>
      </c>
      <c r="B237" s="41" t="str">
        <f>VLOOKUP(A237,'REFORMA SERVIÇOS'!$A$1:$G$325,2,FALSE)</f>
        <v>BUCHA DE REDUCAO DE FERRO GALVANIZADO, COM ROSCA BSP, DE 1 1/2" X 1"</v>
      </c>
      <c r="C237" s="42" t="str">
        <f>VLOOKUP(A237,'REFORMA SERVIÇOS'!$A$1:$G$325,3,FALSE)</f>
        <v xml:space="preserve">un    </v>
      </c>
      <c r="D237" s="43">
        <v>25</v>
      </c>
      <c r="E237" s="44">
        <f>VLOOKUP(A237,'REFORMA SERVIÇOS'!$A$1:$G$325,5,FALSE)</f>
        <v>46.56</v>
      </c>
      <c r="F237" s="45">
        <v>1164</v>
      </c>
      <c r="G237" s="46">
        <f t="shared" si="9"/>
        <v>4.5991973736781219E-4</v>
      </c>
      <c r="H237" s="47">
        <f t="shared" si="11"/>
        <v>0.96907004600516922</v>
      </c>
      <c r="I237" s="40" t="str">
        <f t="shared" si="10"/>
        <v>C</v>
      </c>
    </row>
    <row r="238" spans="1:9" x14ac:dyDescent="0.3">
      <c r="A238" s="40" t="s">
        <v>137</v>
      </c>
      <c r="B238" s="41" t="str">
        <f>VLOOKUP(A238,'IMPLANTAÇÃO SERVIÇOS'!$A$1:$G$170,2,FALSE)</f>
        <v>CICA (CYCA REVOLUTEO)</v>
      </c>
      <c r="C238" s="42" t="str">
        <f>VLOOKUP(A238,'IMPLANTAÇÃO SERVIÇOS'!$A$1:$G$170,3,FALSE)</f>
        <v xml:space="preserve">un    </v>
      </c>
      <c r="D238" s="43">
        <v>10</v>
      </c>
      <c r="E238" s="44">
        <f>VLOOKUP(A238,'IMPLANTAÇÃO SERVIÇOS'!$A$1:$G$170,5,FALSE)</f>
        <v>115.58</v>
      </c>
      <c r="F238" s="45">
        <v>1155.8</v>
      </c>
      <c r="G238" s="46">
        <f t="shared" si="9"/>
        <v>4.5667975296367463E-4</v>
      </c>
      <c r="H238" s="47">
        <f t="shared" si="11"/>
        <v>0.96952672575813292</v>
      </c>
      <c r="I238" s="40" t="str">
        <f t="shared" si="10"/>
        <v>C</v>
      </c>
    </row>
    <row r="239" spans="1:9" x14ac:dyDescent="0.3">
      <c r="A239" s="40">
        <v>85006</v>
      </c>
      <c r="B239" s="41" t="str">
        <f>VLOOKUP(A239,'REFORMA SERVIÇOS'!$A$1:$G$325,2,FALSE)</f>
        <v>EXTINTOR MULTI USO EM PO A B C (6 KG) - CAPACIDADE EXTINTORA 3A 20BC</v>
      </c>
      <c r="C239" s="42" t="str">
        <f>VLOOKUP(A239,'REFORMA SERVIÇOS'!$A$1:$G$325,3,FALSE)</f>
        <v xml:space="preserve">un    </v>
      </c>
      <c r="D239" s="43">
        <v>4</v>
      </c>
      <c r="E239" s="44">
        <f>VLOOKUP(A239,'REFORMA SERVIÇOS'!$A$1:$G$325,5,FALSE)</f>
        <v>287.72000000000003</v>
      </c>
      <c r="F239" s="45">
        <v>1150.8800000000001</v>
      </c>
      <c r="G239" s="46">
        <f t="shared" si="9"/>
        <v>4.5473576232119218E-4</v>
      </c>
      <c r="H239" s="47">
        <f t="shared" si="11"/>
        <v>0.96998146152045417</v>
      </c>
      <c r="I239" s="40" t="str">
        <f t="shared" si="10"/>
        <v>C</v>
      </c>
    </row>
    <row r="240" spans="1:9" x14ac:dyDescent="0.3">
      <c r="A240" s="40">
        <v>50251</v>
      </c>
      <c r="B240" s="41" t="str">
        <f>VLOOKUP(A240,'IMPLANTAÇÃO SERVIÇOS'!$A$1:$G$170,2,FALSE)</f>
        <v>CORPO DE PROVA</v>
      </c>
      <c r="C240" s="42" t="str">
        <f>VLOOKUP(A240,'IMPLANTAÇÃO SERVIÇOS'!$A$1:$G$170,3,FALSE)</f>
        <v xml:space="preserve">Un    </v>
      </c>
      <c r="D240" s="43">
        <v>60</v>
      </c>
      <c r="E240" s="44">
        <f>VLOOKUP(A240,'IMPLANTAÇÃO SERVIÇOS'!$A$1:$G$170,5,FALSE)</f>
        <v>18.760000000000002</v>
      </c>
      <c r="F240" s="45">
        <v>1125.5999999999999</v>
      </c>
      <c r="G240" s="46">
        <f t="shared" si="9"/>
        <v>4.4474712747526575E-4</v>
      </c>
      <c r="H240" s="47">
        <f t="shared" si="11"/>
        <v>0.97042620864792939</v>
      </c>
      <c r="I240" s="40" t="str">
        <f t="shared" si="10"/>
        <v>C</v>
      </c>
    </row>
    <row r="241" spans="1:9" x14ac:dyDescent="0.3">
      <c r="A241" s="40">
        <v>72450</v>
      </c>
      <c r="B241" s="41" t="str">
        <f>VLOOKUP(A241,'IMPLANTAÇÃO SERVIÇOS'!$A$1:$G$170,2,FALSE)</f>
        <v xml:space="preserve">TAMPA DE Fo.Fo. R1 COM BASE </v>
      </c>
      <c r="C241" s="42" t="str">
        <f>VLOOKUP(A241,'IMPLANTAÇÃO SERVIÇOS'!$A$1:$G$170,3,FALSE)</f>
        <v xml:space="preserve">Un    </v>
      </c>
      <c r="D241" s="43">
        <v>2</v>
      </c>
      <c r="E241" s="44">
        <f>VLOOKUP(A241,'IMPLANTAÇÃO SERVIÇOS'!$A$1:$G$170,5,FALSE)</f>
        <v>553.62</v>
      </c>
      <c r="F241" s="45">
        <v>1107.24</v>
      </c>
      <c r="G241" s="46">
        <f t="shared" si="9"/>
        <v>4.3749272337039206E-4</v>
      </c>
      <c r="H241" s="47">
        <f t="shared" si="11"/>
        <v>0.97086370137129974</v>
      </c>
      <c r="I241" s="40" t="str">
        <f t="shared" si="10"/>
        <v>C</v>
      </c>
    </row>
    <row r="242" spans="1:9" x14ac:dyDescent="0.3">
      <c r="A242" s="40">
        <v>81006</v>
      </c>
      <c r="B242" s="41" t="str">
        <f>VLOOKUP(A242,'IMPLANTAÇÃO SERVIÇOS'!$A$1:$G$170,2,FALSE)</f>
        <v>TUBO SOLDAVEL PVC MARROM DIAM. 50 MM</v>
      </c>
      <c r="C242" s="42" t="str">
        <f>VLOOKUP(A242,'IMPLANTAÇÃO SERVIÇOS'!$A$1:$G$170,3,FALSE)</f>
        <v xml:space="preserve">m     </v>
      </c>
      <c r="D242" s="43">
        <v>37</v>
      </c>
      <c r="E242" s="44">
        <f>VLOOKUP(A242,'IMPLANTAÇÃO SERVIÇOS'!$A$1:$G$170,5,FALSE)</f>
        <v>29.74</v>
      </c>
      <c r="F242" s="45">
        <v>1100.3800000000001</v>
      </c>
      <c r="G242" s="46">
        <f t="shared" si="9"/>
        <v>4.3478219983229658E-4</v>
      </c>
      <c r="H242" s="47">
        <f t="shared" si="11"/>
        <v>0.97129848357113202</v>
      </c>
      <c r="I242" s="40" t="str">
        <f t="shared" si="10"/>
        <v>C</v>
      </c>
    </row>
    <row r="243" spans="1:9" ht="28.8" x14ac:dyDescent="0.3">
      <c r="A243" s="40" t="s">
        <v>141</v>
      </c>
      <c r="B243" s="41" t="str">
        <f>VLOOKUP(A243,'IMPLANTAÇÃO SERVIÇOS'!$A$1:$G$170,2,FALSE)</f>
        <v>CAIXA DE PASSAGEM 60X60X50CM (MEDIDAS INTERNAS) FUNDO DE BRITA COM GRELHA METÁLICA (PADRÃO GOINFRA)</v>
      </c>
      <c r="C243" s="42" t="str">
        <f>VLOOKUP(A243,'IMPLANTAÇÃO SERVIÇOS'!$A$1:$G$170,3,FALSE)</f>
        <v xml:space="preserve">un    </v>
      </c>
      <c r="D243" s="43">
        <v>2</v>
      </c>
      <c r="E243" s="44">
        <f>VLOOKUP(A243,'IMPLANTAÇÃO SERVIÇOS'!$A$1:$G$170,5,FALSE)</f>
        <v>545.69000000000005</v>
      </c>
      <c r="F243" s="45">
        <v>1091.3800000000001</v>
      </c>
      <c r="G243" s="46">
        <f t="shared" si="9"/>
        <v>4.3122611938873099E-4</v>
      </c>
      <c r="H243" s="47">
        <f t="shared" si="11"/>
        <v>0.97172970969052075</v>
      </c>
      <c r="I243" s="40" t="str">
        <f t="shared" si="10"/>
        <v>C</v>
      </c>
    </row>
    <row r="244" spans="1:9" ht="28.8" x14ac:dyDescent="0.3">
      <c r="A244" s="40">
        <v>20102</v>
      </c>
      <c r="B244" s="41" t="str">
        <f>VLOOKUP(A244,'REFORMA SERVIÇOS'!$A$1:$G$325,2,FALSE)</f>
        <v>DEMOLICAO MANUAL COBERTURA TELHA FIBROCIMENTO/FIBRA DE VIDRO/SIMILARES C/ TRANSP. ATÉ CB. E CARGA</v>
      </c>
      <c r="C244" s="42" t="str">
        <f>VLOOKUP(A244,'REFORMA SERVIÇOS'!$A$1:$G$325,3,FALSE)</f>
        <v xml:space="preserve">m2    </v>
      </c>
      <c r="D244" s="43">
        <v>242.75</v>
      </c>
      <c r="E244" s="44">
        <f>VLOOKUP(A244,'REFORMA SERVIÇOS'!$A$1:$G$325,5,FALSE)</f>
        <v>4.4000000000000004</v>
      </c>
      <c r="F244" s="45">
        <v>1068.0999999999999</v>
      </c>
      <c r="G244" s="46">
        <f t="shared" si="9"/>
        <v>4.2202772464137469E-4</v>
      </c>
      <c r="H244" s="47">
        <f t="shared" si="11"/>
        <v>0.97215173741516214</v>
      </c>
      <c r="I244" s="40" t="str">
        <f t="shared" si="10"/>
        <v>C</v>
      </c>
    </row>
    <row r="245" spans="1:9" x14ac:dyDescent="0.3">
      <c r="A245" s="40">
        <v>81003</v>
      </c>
      <c r="B245" s="41" t="str">
        <f>VLOOKUP(A245,'IMPLANTAÇÃO SERVIÇOS'!$A$1:$G$170,2,FALSE)</f>
        <v>TUBO SOLDAVEL PVC MARROM DIAM. 25 MM</v>
      </c>
      <c r="C245" s="42" t="str">
        <f>VLOOKUP(A245,'IMPLANTAÇÃO SERVIÇOS'!$A$1:$G$170,3,FALSE)</f>
        <v xml:space="preserve">M     </v>
      </c>
      <c r="D245" s="43">
        <v>97</v>
      </c>
      <c r="E245" s="44">
        <f>VLOOKUP(A245,'IMPLANTAÇÃO SERVIÇOS'!$A$1:$G$170,5,FALSE)</f>
        <v>10.7</v>
      </c>
      <c r="F245" s="45">
        <v>1037.9000000000001</v>
      </c>
      <c r="G245" s="46">
        <f t="shared" si="9"/>
        <v>4.1009509915296586E-4</v>
      </c>
      <c r="H245" s="47">
        <f t="shared" si="11"/>
        <v>0.97256183251431516</v>
      </c>
      <c r="I245" s="40" t="str">
        <f t="shared" si="10"/>
        <v>C</v>
      </c>
    </row>
    <row r="246" spans="1:9" x14ac:dyDescent="0.3">
      <c r="A246" s="40" t="s">
        <v>410</v>
      </c>
      <c r="B246" s="41" t="str">
        <f>VLOOKUP(A246,'REFORMA SERVIÇOS'!$A$1:$G$325,2,FALSE)</f>
        <v>CONDULETE DE ALUMINIO SILICIO, TIPO TB,DE 1", COM TAMPA</v>
      </c>
      <c r="C246" s="42" t="str">
        <f>VLOOKUP(A246,'REFORMA SERVIÇOS'!$A$1:$G$325,3,FALSE)</f>
        <v xml:space="preserve">un    </v>
      </c>
      <c r="D246" s="43">
        <v>23</v>
      </c>
      <c r="E246" s="44">
        <f>VLOOKUP(A246,'REFORMA SERVIÇOS'!$A$1:$G$325,5,FALSE)</f>
        <v>44.93</v>
      </c>
      <c r="F246" s="45">
        <v>1033.3900000000001</v>
      </c>
      <c r="G246" s="46">
        <f t="shared" si="9"/>
        <v>4.0831310773069025E-4</v>
      </c>
      <c r="H246" s="47">
        <f t="shared" si="11"/>
        <v>0.97297014562204587</v>
      </c>
      <c r="I246" s="40" t="str">
        <f t="shared" si="10"/>
        <v>C</v>
      </c>
    </row>
    <row r="247" spans="1:9" x14ac:dyDescent="0.3">
      <c r="A247" s="40" t="s">
        <v>412</v>
      </c>
      <c r="B247" s="41" t="str">
        <f>VLOOKUP(A247,'REFORMA SERVIÇOS'!$A$1:$G$325,2,FALSE)</f>
        <v>CHUVEIRO ELÉTRICO EM PVC 220V 5500W</v>
      </c>
      <c r="C247" s="42" t="str">
        <f>VLOOKUP(A247,'REFORMA SERVIÇOS'!$A$1:$G$325,3,FALSE)</f>
        <v xml:space="preserve">un    </v>
      </c>
      <c r="D247" s="43">
        <v>8</v>
      </c>
      <c r="E247" s="44">
        <f>VLOOKUP(A247,'REFORMA SERVIÇOS'!$A$1:$G$325,5,FALSE)</f>
        <v>128.4</v>
      </c>
      <c r="F247" s="45">
        <v>1027.2</v>
      </c>
      <c r="G247" s="46">
        <f t="shared" si="9"/>
        <v>4.0586731462561573E-4</v>
      </c>
      <c r="H247" s="47">
        <f t="shared" si="11"/>
        <v>0.97337601293667153</v>
      </c>
      <c r="I247" s="40" t="str">
        <f t="shared" si="10"/>
        <v>C</v>
      </c>
    </row>
    <row r="248" spans="1:9" x14ac:dyDescent="0.3">
      <c r="A248" s="40">
        <v>80926</v>
      </c>
      <c r="B248" s="41" t="str">
        <f>VLOOKUP(A248,'REFORMA SERVIÇOS'!$A$1:$G$325,2,FALSE)</f>
        <v>REGISTRO DE GAVETA C/CANOPLA DIAMETRO 3/4"</v>
      </c>
      <c r="C248" s="42" t="str">
        <f>VLOOKUP(A248,'REFORMA SERVIÇOS'!$A$1:$G$325,3,FALSE)</f>
        <v xml:space="preserve">Un    </v>
      </c>
      <c r="D248" s="43">
        <v>7</v>
      </c>
      <c r="E248" s="44">
        <f>VLOOKUP(A248,'REFORMA SERVIÇOS'!$A$1:$G$325,5,FALSE)</f>
        <v>144.4</v>
      </c>
      <c r="F248" s="45">
        <v>1010.8</v>
      </c>
      <c r="G248" s="46">
        <f t="shared" si="9"/>
        <v>3.9938734581734065E-4</v>
      </c>
      <c r="H248" s="47">
        <f t="shared" si="11"/>
        <v>0.97377540028248888</v>
      </c>
      <c r="I248" s="40" t="str">
        <f t="shared" si="10"/>
        <v>C</v>
      </c>
    </row>
    <row r="249" spans="1:9" x14ac:dyDescent="0.3">
      <c r="A249" s="40" t="s">
        <v>415</v>
      </c>
      <c r="B249" s="41" t="str">
        <f>VLOOKUP(A249,'REFORMA SERVIÇOS'!$A$1:$G$325,2,FALSE)</f>
        <v>CABO DE AÇO D = 8MM</v>
      </c>
      <c r="C249" s="42" t="str">
        <f>VLOOKUP(A249,'REFORMA SERVIÇOS'!$A$1:$G$325,3,FALSE)</f>
        <v xml:space="preserve">m     </v>
      </c>
      <c r="D249" s="43">
        <v>60</v>
      </c>
      <c r="E249" s="44">
        <f>VLOOKUP(A249,'REFORMA SERVIÇOS'!$A$1:$G$325,5,FALSE)</f>
        <v>16.53</v>
      </c>
      <c r="F249" s="45">
        <v>991.8</v>
      </c>
      <c r="G249" s="46">
        <f t="shared" si="9"/>
        <v>3.9188006488092447E-4</v>
      </c>
      <c r="H249" s="47">
        <f t="shared" si="11"/>
        <v>0.97416728034736977</v>
      </c>
      <c r="I249" s="40" t="str">
        <f t="shared" si="10"/>
        <v>C</v>
      </c>
    </row>
    <row r="250" spans="1:9" x14ac:dyDescent="0.3">
      <c r="A250" s="40">
        <v>261620</v>
      </c>
      <c r="B250" s="41" t="str">
        <f>VLOOKUP(A250,'REFORMA SERVIÇOS'!$A$1:$G$325,2,FALSE)</f>
        <v>LETREIRO MÉDIO A GRANDE PORTE EM PAREDE FEITO A PINCEL</v>
      </c>
      <c r="C250" s="42" t="str">
        <f>VLOOKUP(A250,'REFORMA SERVIÇOS'!$A$1:$G$325,3,FALSE)</f>
        <v xml:space="preserve">m2    </v>
      </c>
      <c r="D250" s="43">
        <v>5.5140000000000002</v>
      </c>
      <c r="E250" s="44">
        <f>VLOOKUP(A250,'REFORMA SERVIÇOS'!$A$1:$G$325,5,FALSE)</f>
        <v>177.72</v>
      </c>
      <c r="F250" s="45">
        <v>979.94</v>
      </c>
      <c r="G250" s="46">
        <f t="shared" si="9"/>
        <v>3.8719394109640369E-4</v>
      </c>
      <c r="H250" s="47">
        <f t="shared" si="11"/>
        <v>0.9745544742884662</v>
      </c>
      <c r="I250" s="40" t="str">
        <f t="shared" si="10"/>
        <v>C</v>
      </c>
    </row>
    <row r="251" spans="1:9" x14ac:dyDescent="0.3">
      <c r="A251" s="40">
        <v>81733</v>
      </c>
      <c r="B251" s="41" t="str">
        <f>VLOOKUP(A251,'REFORMA SERVIÇOS'!$A$1:$G$325,2,FALSE)</f>
        <v>CURVA 90 GRAUS CURTA DIAM. 100 MM (ESGOTO)</v>
      </c>
      <c r="C251" s="42" t="str">
        <f>VLOOKUP(A251,'REFORMA SERVIÇOS'!$A$1:$G$325,3,FALSE)</f>
        <v xml:space="preserve">Un    </v>
      </c>
      <c r="D251" s="43">
        <v>16</v>
      </c>
      <c r="E251" s="44">
        <f>VLOOKUP(A251,'REFORMA SERVIÇOS'!$A$1:$G$325,5,FALSE)</f>
        <v>58.6</v>
      </c>
      <c r="F251" s="45">
        <v>937.6</v>
      </c>
      <c r="G251" s="46">
        <f t="shared" si="9"/>
        <v>3.7046455820967416E-4</v>
      </c>
      <c r="H251" s="47">
        <f t="shared" si="11"/>
        <v>0.97492493884667586</v>
      </c>
      <c r="I251" s="40" t="str">
        <f t="shared" si="10"/>
        <v>C</v>
      </c>
    </row>
    <row r="252" spans="1:9" x14ac:dyDescent="0.3">
      <c r="A252" s="40">
        <v>40101</v>
      </c>
      <c r="B252" s="41" t="str">
        <f>VLOOKUP(A252,'REFORMA SERVIÇOS'!$A$1:$G$325,2,FALSE)</f>
        <v>ESCAVACAO MANUAL DE VALAS &lt; 1 MTS. (OBRAS CIVIS)</v>
      </c>
      <c r="C252" s="42" t="str">
        <f>VLOOKUP(A252,'REFORMA SERVIÇOS'!$A$1:$G$325,3,FALSE)</f>
        <v xml:space="preserve">m3    </v>
      </c>
      <c r="D252" s="43">
        <v>18.966000000000001</v>
      </c>
      <c r="E252" s="44">
        <f>VLOOKUP(A252,'REFORMA SERVIÇOS'!$A$1:$G$325,5,FALSE)</f>
        <v>49.08</v>
      </c>
      <c r="F252" s="45">
        <v>930.85</v>
      </c>
      <c r="G252" s="46">
        <f t="shared" si="9"/>
        <v>3.6779749787699999E-4</v>
      </c>
      <c r="H252" s="47">
        <f t="shared" si="11"/>
        <v>0.97529273634455282</v>
      </c>
      <c r="I252" s="40" t="str">
        <f t="shared" si="10"/>
        <v>C</v>
      </c>
    </row>
    <row r="253" spans="1:9" x14ac:dyDescent="0.3">
      <c r="A253" s="40" t="s">
        <v>143</v>
      </c>
      <c r="B253" s="41" t="str">
        <f>VLOOKUP(A253,'IMPLANTAÇÃO SERVIÇOS'!$A$1:$G$170,2,FALSE)</f>
        <v>PROJETOS "AS BUILT" COM ÁREA ATÉ 10.000 M2</v>
      </c>
      <c r="C253" s="42" t="str">
        <f>VLOOKUP(A253,'IMPLANTAÇÃO SERVIÇOS'!$A$1:$G$170,3,FALSE)</f>
        <v xml:space="preserve">m2    </v>
      </c>
      <c r="D253" s="43">
        <v>1169.6400000000001</v>
      </c>
      <c r="E253" s="44">
        <f>VLOOKUP(A253,'IMPLANTAÇÃO SERVIÇOS'!$A$1:$G$170,5,FALSE)</f>
        <v>0.76</v>
      </c>
      <c r="F253" s="45">
        <v>888.92</v>
      </c>
      <c r="G253" s="46">
        <f t="shared" si="9"/>
        <v>3.5123011421047729E-4</v>
      </c>
      <c r="H253" s="47">
        <f t="shared" si="11"/>
        <v>0.97564396645876328</v>
      </c>
      <c r="I253" s="40" t="str">
        <f t="shared" si="10"/>
        <v>C</v>
      </c>
    </row>
    <row r="254" spans="1:9" x14ac:dyDescent="0.3">
      <c r="A254" s="40">
        <v>261503</v>
      </c>
      <c r="B254" s="41" t="str">
        <f>VLOOKUP(A254,'REFORMA SERVIÇOS'!$A$1:$G$325,2,FALSE)</f>
        <v>PINTURA ESMALTE 2 DEMÃOS PARA ESQUADRIAS DE FERRO (SEM FUNDO ANTICORROSIVO)</v>
      </c>
      <c r="C254" s="42" t="str">
        <f>VLOOKUP(A254,'REFORMA SERVIÇOS'!$A$1:$G$325,3,FALSE)</f>
        <v xml:space="preserve">m2    </v>
      </c>
      <c r="D254" s="43">
        <v>39.01</v>
      </c>
      <c r="E254" s="44">
        <f>VLOOKUP(A254,'REFORMA SERVIÇOS'!$A$1:$G$325,5,FALSE)</f>
        <v>22.61</v>
      </c>
      <c r="F254" s="45">
        <v>882.01</v>
      </c>
      <c r="G254" s="46">
        <f t="shared" si="9"/>
        <v>3.4849983466991754E-4</v>
      </c>
      <c r="H254" s="47">
        <f t="shared" si="11"/>
        <v>0.97599246629343317</v>
      </c>
      <c r="I254" s="40" t="str">
        <f t="shared" si="10"/>
        <v>C</v>
      </c>
    </row>
    <row r="255" spans="1:9" x14ac:dyDescent="0.3">
      <c r="A255" s="40">
        <v>80514</v>
      </c>
      <c r="B255" s="41" t="str">
        <f>VLOOKUP(A255,'REFORMA SERVIÇOS'!$A$1:$G$325,2,FALSE)</f>
        <v>TUBO DE LIGACAO PVC CROMADO 1.1/2" / ESPUDE  - (ENTRADA)</v>
      </c>
      <c r="C255" s="42" t="str">
        <f>VLOOKUP(A255,'REFORMA SERVIÇOS'!$A$1:$G$325,3,FALSE)</f>
        <v xml:space="preserve">Un    </v>
      </c>
      <c r="D255" s="43">
        <v>16</v>
      </c>
      <c r="E255" s="44">
        <f>VLOOKUP(A255,'REFORMA SERVIÇOS'!$A$1:$G$325,5,FALSE)</f>
        <v>54.28</v>
      </c>
      <c r="F255" s="45">
        <v>868.48</v>
      </c>
      <c r="G255" s="46">
        <f t="shared" si="9"/>
        <v>3.4315386040309064E-4</v>
      </c>
      <c r="H255" s="47">
        <f t="shared" si="11"/>
        <v>0.97633562015383624</v>
      </c>
      <c r="I255" s="40" t="str">
        <f t="shared" si="10"/>
        <v>C</v>
      </c>
    </row>
    <row r="256" spans="1:9" x14ac:dyDescent="0.3">
      <c r="A256" s="40">
        <v>230103</v>
      </c>
      <c r="B256" s="41" t="str">
        <f>VLOOKUP(A256,'REFORMA SERVIÇOS'!$A$1:$G$325,2,FALSE)</f>
        <v>FECHADURA TIPO LIVRE OCUPADO PARA SANITÁRIO REF.: (819 IMAB/719 LA FONTE) OU EQUIV.</v>
      </c>
      <c r="C256" s="42" t="str">
        <f>VLOOKUP(A256,'REFORMA SERVIÇOS'!$A$1:$G$325,3,FALSE)</f>
        <v xml:space="preserve">Un    </v>
      </c>
      <c r="D256" s="43">
        <v>12</v>
      </c>
      <c r="E256" s="44">
        <f>VLOOKUP(A256,'REFORMA SERVIÇOS'!$A$1:$G$325,5,FALSE)</f>
        <v>71.319999999999993</v>
      </c>
      <c r="F256" s="45">
        <v>855.84</v>
      </c>
      <c r="G256" s="46">
        <f t="shared" si="9"/>
        <v>3.3815954298012748E-4</v>
      </c>
      <c r="H256" s="47">
        <f t="shared" si="11"/>
        <v>0.97667377969681635</v>
      </c>
      <c r="I256" s="40" t="str">
        <f t="shared" si="10"/>
        <v>C</v>
      </c>
    </row>
    <row r="257" spans="1:9" x14ac:dyDescent="0.3">
      <c r="A257" s="40">
        <v>20155</v>
      </c>
      <c r="B257" s="41" t="str">
        <f>VLOOKUP(A257,'IMPLANTAÇÃO SERVIÇOS'!$A$1:$G$170,2,FALSE)</f>
        <v>DEMOLIÇÃO MANUAL EM MURO/PAREDE PLACA PRÉ-MOLDADA COM TRANSPORTE ATÉ CAÇAMBA E CARGA</v>
      </c>
      <c r="C257" s="42" t="str">
        <f>VLOOKUP(A257,'IMPLANTAÇÃO SERVIÇOS'!$A$1:$G$170,3,FALSE)</f>
        <v xml:space="preserve">m2    </v>
      </c>
      <c r="D257" s="43">
        <v>91.494</v>
      </c>
      <c r="E257" s="44">
        <f>VLOOKUP(A257,'IMPLANTAÇÃO SERVIÇOS'!$A$1:$G$170,5,FALSE)</f>
        <v>9.25</v>
      </c>
      <c r="F257" s="45">
        <v>846.31</v>
      </c>
      <c r="G257" s="46">
        <f t="shared" si="9"/>
        <v>3.3439404891044081E-4</v>
      </c>
      <c r="H257" s="47">
        <f t="shared" si="11"/>
        <v>0.97700817374572679</v>
      </c>
      <c r="I257" s="40" t="str">
        <f t="shared" si="10"/>
        <v>C</v>
      </c>
    </row>
    <row r="258" spans="1:9" x14ac:dyDescent="0.3">
      <c r="A258" s="40">
        <v>80906</v>
      </c>
      <c r="B258" s="41" t="str">
        <f>VLOOKUP(A258,'REFORMA SERVIÇOS'!$A$1:$G$325,2,FALSE)</f>
        <v>REGISTRO DE GAVETA BRUTO DIAMETRO 2"</v>
      </c>
      <c r="C258" s="42" t="str">
        <f>VLOOKUP(A258,'REFORMA SERVIÇOS'!$A$1:$G$325,3,FALSE)</f>
        <v xml:space="preserve">Un    </v>
      </c>
      <c r="D258" s="43">
        <v>3</v>
      </c>
      <c r="E258" s="44">
        <f>VLOOKUP(A258,'REFORMA SERVIÇOS'!$A$1:$G$325,5,FALSE)</f>
        <v>282.05</v>
      </c>
      <c r="F258" s="45">
        <v>846.15</v>
      </c>
      <c r="G258" s="46">
        <f t="shared" si="9"/>
        <v>3.3433082970255523E-4</v>
      </c>
      <c r="H258" s="47">
        <f t="shared" si="11"/>
        <v>0.97734250457542937</v>
      </c>
      <c r="I258" s="40" t="str">
        <f t="shared" si="10"/>
        <v>C</v>
      </c>
    </row>
    <row r="259" spans="1:9" x14ac:dyDescent="0.3">
      <c r="A259" s="40">
        <v>50901</v>
      </c>
      <c r="B259" s="41" t="str">
        <f>VLOOKUP(A259,'IMPLANTAÇÃO SERVIÇOS'!$A$1:$G$170,2,FALSE)</f>
        <v>ESCAVACAO MANUAL DE VALAS (SAPATAS/BLOCOS)</v>
      </c>
      <c r="C259" s="42" t="str">
        <f>VLOOKUP(A259,'IMPLANTAÇÃO SERVIÇOS'!$A$1:$G$170,3,FALSE)</f>
        <v xml:space="preserve">m3    </v>
      </c>
      <c r="D259" s="43">
        <v>13.52</v>
      </c>
      <c r="E259" s="44">
        <f>VLOOKUP(A259,'IMPLANTAÇÃO SERVIÇOS'!$A$1:$G$170,5,FALSE)</f>
        <v>62.17</v>
      </c>
      <c r="F259" s="45">
        <v>840.53</v>
      </c>
      <c r="G259" s="46">
        <f t="shared" si="9"/>
        <v>3.3211025502557313E-4</v>
      </c>
      <c r="H259" s="47">
        <f t="shared" si="11"/>
        <v>0.97767461483045492</v>
      </c>
      <c r="I259" s="40" t="str">
        <f t="shared" si="10"/>
        <v>C</v>
      </c>
    </row>
    <row r="260" spans="1:9" x14ac:dyDescent="0.3">
      <c r="A260" s="40">
        <v>71202</v>
      </c>
      <c r="B260" s="41" t="str">
        <f>VLOOKUP(A260,'REFORMA SERVIÇOS'!$A$1:$G$325,2,FALSE)</f>
        <v>ELETRODUTO DE PVC RIGIDO DIAMETRO 1"</v>
      </c>
      <c r="C260" s="42" t="str">
        <f>VLOOKUP(A260,'REFORMA SERVIÇOS'!$A$1:$G$325,3,FALSE)</f>
        <v xml:space="preserve">M     </v>
      </c>
      <c r="D260" s="43">
        <v>40</v>
      </c>
      <c r="E260" s="44">
        <f>VLOOKUP(A260,'REFORMA SERVIÇOS'!$A$1:$G$325,5,FALSE)</f>
        <v>20.53</v>
      </c>
      <c r="F260" s="45">
        <v>821.2</v>
      </c>
      <c r="G260" s="46">
        <f t="shared" si="9"/>
        <v>3.2447258447289296E-4</v>
      </c>
      <c r="H260" s="47">
        <f t="shared" si="11"/>
        <v>0.9779990874149278</v>
      </c>
      <c r="I260" s="40" t="str">
        <f t="shared" si="10"/>
        <v>C</v>
      </c>
    </row>
    <row r="261" spans="1:9" x14ac:dyDescent="0.3">
      <c r="A261" s="40">
        <v>80927</v>
      </c>
      <c r="B261" s="41" t="str">
        <f>VLOOKUP(A261,'REFORMA SERVIÇOS'!$A$1:$G$325,2,FALSE)</f>
        <v>REGISTRO DE GAVETA C/CANOPLA DIAMETRO 1"</v>
      </c>
      <c r="C261" s="42" t="str">
        <f>VLOOKUP(A261,'REFORMA SERVIÇOS'!$A$1:$G$325,3,FALSE)</f>
        <v xml:space="preserve">Un    </v>
      </c>
      <c r="D261" s="43">
        <v>4</v>
      </c>
      <c r="E261" s="44">
        <f>VLOOKUP(A261,'REFORMA SERVIÇOS'!$A$1:$G$325,5,FALSE)</f>
        <v>205.16</v>
      </c>
      <c r="F261" s="45">
        <v>820.64</v>
      </c>
      <c r="G261" s="46">
        <f t="shared" si="9"/>
        <v>3.2425131724529325E-4</v>
      </c>
      <c r="H261" s="47">
        <f t="shared" si="11"/>
        <v>0.97832333873217314</v>
      </c>
      <c r="I261" s="40" t="str">
        <f t="shared" si="10"/>
        <v>C</v>
      </c>
    </row>
    <row r="262" spans="1:9" x14ac:dyDescent="0.3">
      <c r="A262" s="40">
        <v>20115</v>
      </c>
      <c r="B262" s="41" t="str">
        <f>VLOOKUP(A262,'REFORMA SERVIÇOS'!$A$1:$G$325,2,FALSE)</f>
        <v>DEMOLIÇÃO MANUAL DE REVESTIMENTOS COM AZULEJO COM TRANSPORTE ATE CAÇAMBA E CARGA</v>
      </c>
      <c r="C262" s="42" t="str">
        <f>VLOOKUP(A262,'REFORMA SERVIÇOS'!$A$1:$G$325,3,FALSE)</f>
        <v xml:space="preserve">m2    </v>
      </c>
      <c r="D262" s="43">
        <v>147.17500000000001</v>
      </c>
      <c r="E262" s="44">
        <f>VLOOKUP(A262,'REFORMA SERVIÇOS'!$A$1:$G$325,5,FALSE)</f>
        <v>5.5</v>
      </c>
      <c r="F262" s="45">
        <v>809.46</v>
      </c>
      <c r="G262" s="46">
        <f t="shared" si="9"/>
        <v>3.1983387509428631E-4</v>
      </c>
      <c r="H262" s="47">
        <f t="shared" si="11"/>
        <v>0.97864317260726741</v>
      </c>
      <c r="I262" s="40" t="str">
        <f t="shared" si="10"/>
        <v>C</v>
      </c>
    </row>
    <row r="263" spans="1:9" x14ac:dyDescent="0.3">
      <c r="A263" s="40" t="s">
        <v>427</v>
      </c>
      <c r="B263" s="41" t="str">
        <f>VLOOKUP(A263,'REFORMA SERVIÇOS'!$A$1:$G$325,2,FALSE)</f>
        <v>PLACA INDICATIVA DE SINALIZAÇÃO EM ALUMÍNIO COM SUPERFÍCIE ADESIVADA 25x35cm</v>
      </c>
      <c r="C263" s="42" t="str">
        <f>VLOOKUP(A263,'REFORMA SERVIÇOS'!$A$1:$G$325,3,FALSE)</f>
        <v xml:space="preserve">UND   </v>
      </c>
      <c r="D263" s="43">
        <v>12</v>
      </c>
      <c r="E263" s="44">
        <f>VLOOKUP(A263,'REFORMA SERVIÇOS'!$A$1:$G$325,5,FALSE)</f>
        <v>66.73</v>
      </c>
      <c r="F263" s="45">
        <v>800.76</v>
      </c>
      <c r="G263" s="46">
        <f t="shared" si="9"/>
        <v>3.1639633066550625E-4</v>
      </c>
      <c r="H263" s="47">
        <f t="shared" si="11"/>
        <v>0.9789595689379329</v>
      </c>
      <c r="I263" s="40" t="str">
        <f t="shared" si="10"/>
        <v>C</v>
      </c>
    </row>
    <row r="264" spans="1:9" x14ac:dyDescent="0.3">
      <c r="A264" s="40">
        <v>81696</v>
      </c>
      <c r="B264" s="41" t="str">
        <f>VLOOKUP(A264,'REFORMA SERVIÇOS'!$A$1:$G$325,2,FALSE)</f>
        <v>PROLONGAMENTO PARA CAIXA SIFONADA 150 MM</v>
      </c>
      <c r="C264" s="42" t="str">
        <f>VLOOKUP(A264,'REFORMA SERVIÇOS'!$A$1:$G$325,3,FALSE)</f>
        <v xml:space="preserve">M     </v>
      </c>
      <c r="D264" s="43">
        <v>10</v>
      </c>
      <c r="E264" s="44">
        <f>VLOOKUP(A264,'REFORMA SERVIÇOS'!$A$1:$G$325,5,FALSE)</f>
        <v>79.69</v>
      </c>
      <c r="F264" s="45">
        <v>796.9</v>
      </c>
      <c r="G264" s="46">
        <f t="shared" si="9"/>
        <v>3.1487116727526589E-4</v>
      </c>
      <c r="H264" s="47">
        <f t="shared" si="11"/>
        <v>0.97927444010520814</v>
      </c>
      <c r="I264" s="40" t="str">
        <f t="shared" si="10"/>
        <v>C</v>
      </c>
    </row>
    <row r="265" spans="1:9" x14ac:dyDescent="0.3">
      <c r="A265" s="40">
        <v>72578</v>
      </c>
      <c r="B265" s="41" t="str">
        <f>VLOOKUP(A265,'REFORMA SERVIÇOS'!$A$1:$G$325,2,FALSE)</f>
        <v>TOMADA HEXAGONAL 2P + T - 10A - 250V</v>
      </c>
      <c r="C265" s="42" t="str">
        <f>VLOOKUP(A265,'REFORMA SERVIÇOS'!$A$1:$G$325,3,FALSE)</f>
        <v xml:space="preserve">Un    </v>
      </c>
      <c r="D265" s="43">
        <v>30</v>
      </c>
      <c r="E265" s="44">
        <f>VLOOKUP(A265,'REFORMA SERVIÇOS'!$A$1:$G$325,5,FALSE)</f>
        <v>26.43</v>
      </c>
      <c r="F265" s="45">
        <v>792.9</v>
      </c>
      <c r="G265" s="46">
        <f t="shared" si="9"/>
        <v>3.1329068707812565E-4</v>
      </c>
      <c r="H265" s="47">
        <f t="shared" si="11"/>
        <v>0.97958773079228623</v>
      </c>
      <c r="I265" s="40" t="str">
        <f t="shared" si="10"/>
        <v>C</v>
      </c>
    </row>
    <row r="266" spans="1:9" ht="28.8" x14ac:dyDescent="0.3">
      <c r="A266" s="40" t="s">
        <v>432</v>
      </c>
      <c r="B266" s="41" t="str">
        <f>VLOOKUP(A266,'REFORMA SERVIÇOS'!$A$1:$G$325,2,FALSE)</f>
        <v>CONDULETE DE ALUMÍNIO, TIPO LB, PARA ELETRODUTO DE AÇO GALVANIZADO DN 25 MM (1''), APARENTE - FORNECIMENTO E INSTALAÇÃO. AF_10/2022</v>
      </c>
      <c r="C266" s="42" t="str">
        <f>VLOOKUP(A266,'REFORMA SERVIÇOS'!$A$1:$G$325,3,FALSE)</f>
        <v xml:space="preserve">un    </v>
      </c>
      <c r="D266" s="43">
        <v>45</v>
      </c>
      <c r="E266" s="44">
        <f>VLOOKUP(A266,'REFORMA SERVIÇOS'!$A$1:$G$325,5,FALSE)</f>
        <v>17.62</v>
      </c>
      <c r="F266" s="45">
        <v>792.9</v>
      </c>
      <c r="G266" s="46">
        <f t="shared" si="9"/>
        <v>3.1329068707812565E-4</v>
      </c>
      <c r="H266" s="47">
        <f t="shared" si="11"/>
        <v>0.97990102147936431</v>
      </c>
      <c r="I266" s="40" t="str">
        <f t="shared" si="10"/>
        <v>C</v>
      </c>
    </row>
    <row r="267" spans="1:9" x14ac:dyDescent="0.3">
      <c r="A267" s="40" t="s">
        <v>434</v>
      </c>
      <c r="B267" s="41" t="str">
        <f>VLOOKUP(A267,'REFORMA SERVIÇOS'!$A$1:$G$325,2,FALSE)</f>
        <v>BUCHA DE REDUCAO DE FERRO GALVANIZADO, COM ROSCA BSP, DE 2" X 1"</v>
      </c>
      <c r="C267" s="42" t="str">
        <f>VLOOKUP(A267,'REFORMA SERVIÇOS'!$A$1:$G$325,3,FALSE)</f>
        <v xml:space="preserve">un    </v>
      </c>
      <c r="D267" s="43">
        <v>14</v>
      </c>
      <c r="E267" s="44">
        <f>VLOOKUP(A267,'REFORMA SERVIÇOS'!$A$1:$G$325,5,FALSE)</f>
        <v>56.44</v>
      </c>
      <c r="F267" s="45">
        <v>790.16</v>
      </c>
      <c r="G267" s="46">
        <f t="shared" si="9"/>
        <v>3.122080581430846E-4</v>
      </c>
      <c r="H267" s="47">
        <f t="shared" si="11"/>
        <v>0.98021322953750745</v>
      </c>
      <c r="I267" s="40" t="str">
        <f t="shared" si="10"/>
        <v>C</v>
      </c>
    </row>
    <row r="268" spans="1:9" x14ac:dyDescent="0.3">
      <c r="A268" s="40">
        <v>180701</v>
      </c>
      <c r="B268" s="41" t="str">
        <f>VLOOKUP(A268,'IMPLANTAÇÃO SERVIÇOS'!$A$1:$G$170,2,FALSE)</f>
        <v>ESCADA TIPO MARINHEIRO COM GUARDA CORPO PADRÃO GOINFRA ( H &gt; 3M )</v>
      </c>
      <c r="C268" s="42" t="str">
        <f>VLOOKUP(A268,'IMPLANTAÇÃO SERVIÇOS'!$A$1:$G$170,3,FALSE)</f>
        <v xml:space="preserve">m     </v>
      </c>
      <c r="D268" s="43">
        <v>1</v>
      </c>
      <c r="E268" s="44">
        <f>VLOOKUP(A268,'IMPLANTAÇÃO SERVIÇOS'!$A$1:$G$170,5,FALSE)</f>
        <v>785.16</v>
      </c>
      <c r="F268" s="45">
        <v>785.16</v>
      </c>
      <c r="G268" s="46">
        <f t="shared" si="9"/>
        <v>3.1023245789665925E-4</v>
      </c>
      <c r="H268" s="47">
        <f t="shared" si="11"/>
        <v>0.98052346199540408</v>
      </c>
      <c r="I268" s="40" t="str">
        <f t="shared" si="10"/>
        <v>C</v>
      </c>
    </row>
    <row r="269" spans="1:9" x14ac:dyDescent="0.3">
      <c r="A269" s="40" t="s">
        <v>436</v>
      </c>
      <c r="B269" s="41" t="str">
        <f>VLOOKUP(A269,'REFORMA SERVIÇOS'!$A$1:$G$325,2,FALSE)</f>
        <v>CUBA DE AÇO INOX ISIS 2C 34BL DE *72X40*CM OU EQUIVALENTE</v>
      </c>
      <c r="C269" s="42" t="str">
        <f>VLOOKUP(A269,'REFORMA SERVIÇOS'!$A$1:$G$325,3,FALSE)</f>
        <v xml:space="preserve">un    </v>
      </c>
      <c r="D269" s="43">
        <v>1</v>
      </c>
      <c r="E269" s="44">
        <f>VLOOKUP(A269,'REFORMA SERVIÇOS'!$A$1:$G$325,5,FALSE)</f>
        <v>780.81</v>
      </c>
      <c r="F269" s="45">
        <v>780.81</v>
      </c>
      <c r="G269" s="46">
        <f t="shared" ref="G269:G332" si="12">F269/$F$455</f>
        <v>3.0851368568226922E-4</v>
      </c>
      <c r="H269" s="47">
        <f t="shared" si="11"/>
        <v>0.98083197568108638</v>
      </c>
      <c r="I269" s="40" t="str">
        <f t="shared" ref="I269:I332" si="13">IF(H269&lt;=$M$12,"A",IF(H269&lt;=$M$13,"B","C"))</f>
        <v>C</v>
      </c>
    </row>
    <row r="270" spans="1:9" x14ac:dyDescent="0.3">
      <c r="A270" s="40">
        <v>80805</v>
      </c>
      <c r="B270" s="41" t="str">
        <f>VLOOKUP(A270,'REFORMA SERVIÇOS'!$A$1:$G$325,2,FALSE)</f>
        <v>TANQUE DE AÇO INOX - CHAPA 0,7MM - MEDIDAS APROXIMADAS 50 X 40 X 22 CM (C X L X A)</v>
      </c>
      <c r="C270" s="42" t="str">
        <f>VLOOKUP(A270,'REFORMA SERVIÇOS'!$A$1:$G$325,3,FALSE)</f>
        <v xml:space="preserve">Un    </v>
      </c>
      <c r="D270" s="43">
        <v>1</v>
      </c>
      <c r="E270" s="44">
        <f>VLOOKUP(A270,'REFORMA SERVIÇOS'!$A$1:$G$325,5,FALSE)</f>
        <v>771.26</v>
      </c>
      <c r="F270" s="45">
        <v>771.26</v>
      </c>
      <c r="G270" s="46">
        <f t="shared" si="12"/>
        <v>3.047402892115969E-4</v>
      </c>
      <c r="H270" s="47">
        <f t="shared" ref="H270:H333" si="14">G270+H269</f>
        <v>0.98113671597029795</v>
      </c>
      <c r="I270" s="40" t="str">
        <f t="shared" si="13"/>
        <v>C</v>
      </c>
    </row>
    <row r="271" spans="1:9" x14ac:dyDescent="0.3">
      <c r="A271" s="40">
        <v>71184</v>
      </c>
      <c r="B271" s="41" t="str">
        <f>VLOOKUP(A271,'REFORMA SERVIÇOS'!$A$1:$G$325,2,FALSE)</f>
        <v>DISPOSITIVO DE PROTEÇÃO CONTRA SURTOS (D.P.S.) 275V DE 8 A 40KA</v>
      </c>
      <c r="C271" s="42" t="str">
        <f>VLOOKUP(A271,'REFORMA SERVIÇOS'!$A$1:$G$325,3,FALSE)</f>
        <v xml:space="preserve">Un    </v>
      </c>
      <c r="D271" s="43">
        <v>6</v>
      </c>
      <c r="E271" s="44">
        <f>VLOOKUP(A271,'REFORMA SERVIÇOS'!$A$1:$G$325,5,FALSE)</f>
        <v>127.58</v>
      </c>
      <c r="F271" s="45">
        <v>765.48</v>
      </c>
      <c r="G271" s="46">
        <f t="shared" si="12"/>
        <v>3.0245649532672928E-4</v>
      </c>
      <c r="H271" s="47">
        <f t="shared" si="14"/>
        <v>0.98143917246562462</v>
      </c>
      <c r="I271" s="40" t="str">
        <f t="shared" si="13"/>
        <v>C</v>
      </c>
    </row>
    <row r="272" spans="1:9" x14ac:dyDescent="0.3">
      <c r="A272" s="40">
        <v>71193</v>
      </c>
      <c r="B272" s="41" t="str">
        <f>VLOOKUP(A272,'REFORMA SERVIÇOS'!$A$1:$G$325,2,FALSE)</f>
        <v>ELETRODUTO PVC FLEXÍVEL - MANGUEIRA CORRUGADA LEVE - DIAM. 20MM</v>
      </c>
      <c r="C272" s="42" t="str">
        <f>VLOOKUP(A272,'REFORMA SERVIÇOS'!$A$1:$G$325,3,FALSE)</f>
        <v xml:space="preserve">M     </v>
      </c>
      <c r="D272" s="43">
        <v>70</v>
      </c>
      <c r="E272" s="44">
        <f>VLOOKUP(A272,'REFORMA SERVIÇOS'!$A$1:$G$325,5,FALSE)</f>
        <v>10.85</v>
      </c>
      <c r="F272" s="45">
        <v>759.5</v>
      </c>
      <c r="G272" s="46">
        <f t="shared" si="12"/>
        <v>3.0009367743200456E-4</v>
      </c>
      <c r="H272" s="47">
        <f t="shared" si="14"/>
        <v>0.98173926614305662</v>
      </c>
      <c r="I272" s="40" t="str">
        <f t="shared" si="13"/>
        <v>C</v>
      </c>
    </row>
    <row r="273" spans="1:9" ht="28.8" x14ac:dyDescent="0.3">
      <c r="A273" s="40">
        <v>20107</v>
      </c>
      <c r="B273" s="41" t="str">
        <f>VLOOKUP(A273,'IMPLANTAÇÃO SERVIÇOS'!$A$1:$G$170,2,FALSE)</f>
        <v xml:space="preserve">CORTE, DESTOCAMENTO, RETIRADA E REATERRO (MANUAIS) DE ÁRVORE GRANDE PORTE (H = 8 A 10 M / DIÂMETRO TRONCO 60 A 70CM E COPA DE 10 A 13M ) C/ TRANSPORTE ATE CAÇAMBA E CARGA </v>
      </c>
      <c r="C273" s="42" t="str">
        <f>VLOOKUP(A273,'IMPLANTAÇÃO SERVIÇOS'!$A$1:$G$170,3,FALSE)</f>
        <v xml:space="preserve">Un    </v>
      </c>
      <c r="D273" s="43">
        <v>1</v>
      </c>
      <c r="E273" s="44">
        <f>VLOOKUP(A273,'IMPLANTAÇÃO SERVIÇOS'!$A$1:$G$170,5,FALSE)</f>
        <v>743.96</v>
      </c>
      <c r="F273" s="45">
        <v>743.96</v>
      </c>
      <c r="G273" s="46">
        <f t="shared" si="12"/>
        <v>2.9395351186611472E-4</v>
      </c>
      <c r="H273" s="47">
        <f t="shared" si="14"/>
        <v>0.98203321965492274</v>
      </c>
      <c r="I273" s="40" t="str">
        <f t="shared" si="13"/>
        <v>C</v>
      </c>
    </row>
    <row r="274" spans="1:9" x14ac:dyDescent="0.3">
      <c r="A274" s="40">
        <v>81784</v>
      </c>
      <c r="B274" s="41" t="str">
        <f>VLOOKUP(A274,'REFORMA SERVIÇOS'!$A$1:$G$325,2,FALSE)</f>
        <v>GRELHA REDONDA ACO INOX ROTATIVA DIAM. 150 MM</v>
      </c>
      <c r="C274" s="42" t="str">
        <f>VLOOKUP(A274,'REFORMA SERVIÇOS'!$A$1:$G$325,3,FALSE)</f>
        <v xml:space="preserve">Un    </v>
      </c>
      <c r="D274" s="43">
        <v>14</v>
      </c>
      <c r="E274" s="44">
        <f>VLOOKUP(A274,'REFORMA SERVIÇOS'!$A$1:$G$325,5,FALSE)</f>
        <v>52.52</v>
      </c>
      <c r="F274" s="45">
        <v>735.28</v>
      </c>
      <c r="G274" s="46">
        <f t="shared" si="12"/>
        <v>2.905238698383204E-4</v>
      </c>
      <c r="H274" s="47">
        <f t="shared" si="14"/>
        <v>0.98232374352476104</v>
      </c>
      <c r="I274" s="40" t="str">
        <f t="shared" si="13"/>
        <v>C</v>
      </c>
    </row>
    <row r="275" spans="1:9" x14ac:dyDescent="0.3">
      <c r="A275" s="40">
        <v>81326</v>
      </c>
      <c r="B275" s="41" t="str">
        <f>VLOOKUP(A275,'IMPLANTAÇÃO SERVIÇOS'!$A$1:$G$170,2,FALSE)</f>
        <v>JOELHO 90 GRAUS SOLDAVEL DIAMETRO 75 mm</v>
      </c>
      <c r="C275" s="42" t="str">
        <f>VLOOKUP(A275,'IMPLANTAÇÃO SERVIÇOS'!$A$1:$G$170,3,FALSE)</f>
        <v xml:space="preserve">Un    </v>
      </c>
      <c r="D275" s="43">
        <v>5</v>
      </c>
      <c r="E275" s="44">
        <f>VLOOKUP(A275,'IMPLANTAÇÃO SERVIÇOS'!$A$1:$G$170,5,FALSE)</f>
        <v>145.13</v>
      </c>
      <c r="F275" s="45">
        <v>725.65</v>
      </c>
      <c r="G275" s="46">
        <f t="shared" si="12"/>
        <v>2.8671886376370524E-4</v>
      </c>
      <c r="H275" s="47">
        <f t="shared" si="14"/>
        <v>0.98261046238852479</v>
      </c>
      <c r="I275" s="40" t="str">
        <f t="shared" si="13"/>
        <v>C</v>
      </c>
    </row>
    <row r="276" spans="1:9" x14ac:dyDescent="0.3">
      <c r="A276" s="40">
        <v>71615</v>
      </c>
      <c r="B276" s="41" t="str">
        <f>VLOOKUP(A276,'IMPLANTAÇÃO SERVIÇOS'!$A$1:$G$170,2,FALSE)</f>
        <v>LUMINÁRIA TIPO ARANDELA DE USO EXTERNO - BASE E-27</v>
      </c>
      <c r="C276" s="42" t="str">
        <f>VLOOKUP(A276,'IMPLANTAÇÃO SERVIÇOS'!$A$1:$G$170,3,FALSE)</f>
        <v xml:space="preserve">un    </v>
      </c>
      <c r="D276" s="43">
        <v>5</v>
      </c>
      <c r="E276" s="44">
        <f>VLOOKUP(A276,'IMPLANTAÇÃO SERVIÇOS'!$A$1:$G$170,5,FALSE)</f>
        <v>142.13999999999999</v>
      </c>
      <c r="F276" s="45">
        <v>710.7</v>
      </c>
      <c r="G276" s="46">
        <f t="shared" si="12"/>
        <v>2.8081181902689357E-4</v>
      </c>
      <c r="H276" s="47">
        <f t="shared" si="14"/>
        <v>0.98289127420755162</v>
      </c>
      <c r="I276" s="40" t="str">
        <f t="shared" si="13"/>
        <v>C</v>
      </c>
    </row>
    <row r="277" spans="1:9" x14ac:dyDescent="0.3">
      <c r="A277" s="40">
        <v>81730</v>
      </c>
      <c r="B277" s="41" t="str">
        <f>VLOOKUP(A277,'REFORMA SERVIÇOS'!$A$1:$G$325,2,FALSE)</f>
        <v>CURVA 90 GRAUS CURTA DIAM. 40 MM (ESGOTO)</v>
      </c>
      <c r="C277" s="42" t="str">
        <f>VLOOKUP(A277,'REFORMA SERVIÇOS'!$A$1:$G$325,3,FALSE)</f>
        <v xml:space="preserve">Un    </v>
      </c>
      <c r="D277" s="43">
        <v>34</v>
      </c>
      <c r="E277" s="44">
        <f>VLOOKUP(A277,'REFORMA SERVIÇOS'!$A$1:$G$325,5,FALSE)</f>
        <v>20.64</v>
      </c>
      <c r="F277" s="45">
        <v>701.76</v>
      </c>
      <c r="G277" s="46">
        <f t="shared" si="12"/>
        <v>2.7727944578628512E-4</v>
      </c>
      <c r="H277" s="47">
        <f t="shared" si="14"/>
        <v>0.98316855365333788</v>
      </c>
      <c r="I277" s="40" t="str">
        <f t="shared" si="13"/>
        <v>C</v>
      </c>
    </row>
    <row r="278" spans="1:9" x14ac:dyDescent="0.3">
      <c r="A278" s="40">
        <v>71702</v>
      </c>
      <c r="B278" s="41" t="str">
        <f>VLOOKUP(A278,'REFORMA SERVIÇOS'!$A$1:$G$325,2,FALSE)</f>
        <v>LUVA  EM AÇO GALVANIZADO DIÂMETRO 1"</v>
      </c>
      <c r="C278" s="42" t="str">
        <f>VLOOKUP(A278,'REFORMA SERVIÇOS'!$A$1:$G$325,3,FALSE)</f>
        <v xml:space="preserve">Un    </v>
      </c>
      <c r="D278" s="43">
        <v>73</v>
      </c>
      <c r="E278" s="44">
        <f>VLOOKUP(A278,'REFORMA SERVIÇOS'!$A$1:$G$325,5,FALSE)</f>
        <v>9.26</v>
      </c>
      <c r="F278" s="45">
        <v>675.98</v>
      </c>
      <c r="G278" s="46">
        <f t="shared" si="12"/>
        <v>2.670932509157162E-4</v>
      </c>
      <c r="H278" s="47">
        <f t="shared" si="14"/>
        <v>0.98343564690425356</v>
      </c>
      <c r="I278" s="40" t="str">
        <f t="shared" si="13"/>
        <v>C</v>
      </c>
    </row>
    <row r="279" spans="1:9" x14ac:dyDescent="0.3">
      <c r="A279" s="40">
        <v>71705</v>
      </c>
      <c r="B279" s="41" t="str">
        <f>VLOOKUP(A279,'REFORMA SERVIÇOS'!$A$1:$G$325,2,FALSE)</f>
        <v>LUVA EM AÇO GALVANIZADO DIÂMETRO 2"</v>
      </c>
      <c r="C279" s="42" t="str">
        <f>VLOOKUP(A279,'REFORMA SERVIÇOS'!$A$1:$G$325,3,FALSE)</f>
        <v xml:space="preserve">Un    </v>
      </c>
      <c r="D279" s="43">
        <v>25</v>
      </c>
      <c r="E279" s="44">
        <f>VLOOKUP(A279,'REFORMA SERVIÇOS'!$A$1:$G$325,5,FALSE)</f>
        <v>26.9</v>
      </c>
      <c r="F279" s="45">
        <v>672.5</v>
      </c>
      <c r="G279" s="46">
        <f t="shared" si="12"/>
        <v>2.6571823314420421E-4</v>
      </c>
      <c r="H279" s="47">
        <f t="shared" si="14"/>
        <v>0.98370136513739781</v>
      </c>
      <c r="I279" s="40" t="str">
        <f t="shared" si="13"/>
        <v>C</v>
      </c>
    </row>
    <row r="280" spans="1:9" x14ac:dyDescent="0.3">
      <c r="A280" s="40" t="s">
        <v>153</v>
      </c>
      <c r="B280" s="41" t="str">
        <f>VLOOKUP(A280,'IMPLANTAÇÃO SERVIÇOS'!$A$1:$G$170,2,FALSE)</f>
        <v>TÊ DE REDUÇÃO PVC SOLDÁVEL 60 X 50MM</v>
      </c>
      <c r="C280" s="42" t="str">
        <f>VLOOKUP(A280,'IMPLANTAÇÃO SERVIÇOS'!$A$1:$G$170,3,FALSE)</f>
        <v xml:space="preserve">un    </v>
      </c>
      <c r="D280" s="43">
        <v>6</v>
      </c>
      <c r="E280" s="44">
        <f>VLOOKUP(A280,'IMPLANTAÇÃO SERVIÇOS'!$A$1:$G$170,5,FALSE)</f>
        <v>111.46</v>
      </c>
      <c r="F280" s="45">
        <v>668.76</v>
      </c>
      <c r="G280" s="46">
        <f t="shared" si="12"/>
        <v>2.6424048415987805E-4</v>
      </c>
      <c r="H280" s="47">
        <f t="shared" si="14"/>
        <v>0.98396560562155766</v>
      </c>
      <c r="I280" s="40" t="str">
        <f t="shared" si="13"/>
        <v>C</v>
      </c>
    </row>
    <row r="281" spans="1:9" x14ac:dyDescent="0.3">
      <c r="A281" s="40" t="s">
        <v>445</v>
      </c>
      <c r="B281" s="41" t="str">
        <f>VLOOKUP(A281,'REFORMA SERVIÇOS'!$A$1:$G$325,2,FALSE)</f>
        <v>CONDULETE DE ALUMINIO TIPO T, PARA ELETRODUTO ROSCAVEL DE 2", COM TAMPA CEGA</v>
      </c>
      <c r="C281" s="42" t="str">
        <f>VLOOKUP(A281,'REFORMA SERVIÇOS'!$A$1:$G$325,3,FALSE)</f>
        <v xml:space="preserve">un    </v>
      </c>
      <c r="D281" s="43">
        <v>7</v>
      </c>
      <c r="E281" s="44">
        <f>VLOOKUP(A281,'REFORMA SERVIÇOS'!$A$1:$G$325,5,FALSE)</f>
        <v>94.85</v>
      </c>
      <c r="F281" s="45">
        <v>663.95</v>
      </c>
      <c r="G281" s="46">
        <f t="shared" si="12"/>
        <v>2.6233995672281696E-4</v>
      </c>
      <c r="H281" s="47">
        <f t="shared" si="14"/>
        <v>0.98422794557828053</v>
      </c>
      <c r="I281" s="40" t="str">
        <f t="shared" si="13"/>
        <v>C</v>
      </c>
    </row>
    <row r="282" spans="1:9" x14ac:dyDescent="0.3">
      <c r="A282" s="40">
        <v>81936</v>
      </c>
      <c r="B282" s="41" t="str">
        <f>VLOOKUP(A282,'REFORMA SERVIÇOS'!$A$1:$G$325,2,FALSE)</f>
        <v>JOELHO 90 GRAUS DIAMETRO 50 MM (ESGOTO)</v>
      </c>
      <c r="C282" s="42" t="str">
        <f>VLOOKUP(A282,'REFORMA SERVIÇOS'!$A$1:$G$325,3,FALSE)</f>
        <v xml:space="preserve">Un    </v>
      </c>
      <c r="D282" s="43">
        <v>35</v>
      </c>
      <c r="E282" s="44">
        <f>VLOOKUP(A282,'REFORMA SERVIÇOS'!$A$1:$G$325,5,FALSE)</f>
        <v>18.079999999999998</v>
      </c>
      <c r="F282" s="45">
        <v>632.79999999999995</v>
      </c>
      <c r="G282" s="46">
        <f t="shared" si="12"/>
        <v>2.5003196718758724E-4</v>
      </c>
      <c r="H282" s="47">
        <f t="shared" si="14"/>
        <v>0.98447797754546806</v>
      </c>
      <c r="I282" s="40" t="str">
        <f t="shared" si="13"/>
        <v>C</v>
      </c>
    </row>
    <row r="283" spans="1:9" x14ac:dyDescent="0.3">
      <c r="A283" s="40" t="s">
        <v>448</v>
      </c>
      <c r="B283" s="41" t="str">
        <f>VLOOKUP(A283,'REFORMA SERVIÇOS'!$A$1:$G$325,2,FALSE)</f>
        <v>CONECTOR DE MEDIÇÃO (CONECTOR MEDICAO/EMENDA 50MM2 2PF PRT901)</v>
      </c>
      <c r="C283" s="42" t="str">
        <f>VLOOKUP(A283,'REFORMA SERVIÇOS'!$A$1:$G$325,3,FALSE)</f>
        <v xml:space="preserve">un    </v>
      </c>
      <c r="D283" s="43">
        <v>12</v>
      </c>
      <c r="E283" s="44">
        <f>VLOOKUP(A283,'REFORMA SERVIÇOS'!$A$1:$G$325,5,FALSE)</f>
        <v>52.42</v>
      </c>
      <c r="F283" s="45">
        <v>629.04</v>
      </c>
      <c r="G283" s="46">
        <f t="shared" si="12"/>
        <v>2.4854631580227538E-4</v>
      </c>
      <c r="H283" s="47">
        <f t="shared" si="14"/>
        <v>0.98472652386127035</v>
      </c>
      <c r="I283" s="40" t="str">
        <f t="shared" si="13"/>
        <v>C</v>
      </c>
    </row>
    <row r="284" spans="1:9" x14ac:dyDescent="0.3">
      <c r="A284" s="40" t="s">
        <v>450</v>
      </c>
      <c r="B284" s="41" t="str">
        <f>VLOOKUP(A284,'REFORMA SERVIÇOS'!$A$1:$G$325,2,FALSE)</f>
        <v>CONDULETE DE ALUMINIO TIPO T, PARA ELETRODUTO ROSCAVEL DE 1", COM TAMPA CEGA</v>
      </c>
      <c r="C284" s="42" t="str">
        <f>VLOOKUP(A284,'REFORMA SERVIÇOS'!$A$1:$G$325,3,FALSE)</f>
        <v xml:space="preserve">un    </v>
      </c>
      <c r="D284" s="43">
        <v>13</v>
      </c>
      <c r="E284" s="44">
        <f>VLOOKUP(A284,'REFORMA SERVIÇOS'!$A$1:$G$325,5,FALSE)</f>
        <v>47.92</v>
      </c>
      <c r="F284" s="45">
        <v>622.96</v>
      </c>
      <c r="G284" s="46">
        <f t="shared" si="12"/>
        <v>2.4614398590262223E-4</v>
      </c>
      <c r="H284" s="47">
        <f t="shared" si="14"/>
        <v>0.98497266784717297</v>
      </c>
      <c r="I284" s="40" t="str">
        <f t="shared" si="13"/>
        <v>C</v>
      </c>
    </row>
    <row r="285" spans="1:9" x14ac:dyDescent="0.3">
      <c r="A285" s="40">
        <v>80670</v>
      </c>
      <c r="B285" s="41" t="str">
        <f>VLOOKUP(A285,'REFORMA SERVIÇOS'!$A$1:$G$325,2,FALSE)</f>
        <v>SIFAO PARA PIA 1.1/2" X 2" METAL</v>
      </c>
      <c r="C285" s="42" t="str">
        <f>VLOOKUP(A285,'REFORMA SERVIÇOS'!$A$1:$G$325,3,FALSE)</f>
        <v xml:space="preserve">Un    </v>
      </c>
      <c r="D285" s="43">
        <v>2</v>
      </c>
      <c r="E285" s="44">
        <f>VLOOKUP(A285,'REFORMA SERVIÇOS'!$A$1:$G$325,5,FALSE)</f>
        <v>288.97000000000003</v>
      </c>
      <c r="F285" s="45">
        <v>577.94000000000005</v>
      </c>
      <c r="G285" s="46">
        <f t="shared" si="12"/>
        <v>2.2835568128380876E-4</v>
      </c>
      <c r="H285" s="47">
        <f t="shared" si="14"/>
        <v>0.98520102352845673</v>
      </c>
      <c r="I285" s="40" t="str">
        <f t="shared" si="13"/>
        <v>C</v>
      </c>
    </row>
    <row r="286" spans="1:9" x14ac:dyDescent="0.3">
      <c r="A286" s="40" t="s">
        <v>156</v>
      </c>
      <c r="B286" s="41" t="str">
        <f>VLOOKUP(A286,'IMPLANTAÇÃO SERVIÇOS'!$A$1:$G$170,2,FALSE)</f>
        <v>BURITI (MAURITIA FLEXUOSA)</v>
      </c>
      <c r="C286" s="42" t="str">
        <f>VLOOKUP(A286,'IMPLANTAÇÃO SERVIÇOS'!$A$1:$G$170,3,FALSE)</f>
        <v xml:space="preserve">un    </v>
      </c>
      <c r="D286" s="43">
        <v>2</v>
      </c>
      <c r="E286" s="44">
        <f>VLOOKUP(A286,'IMPLANTAÇÃO SERVIÇOS'!$A$1:$G$170,5,FALSE)</f>
        <v>287.70999999999998</v>
      </c>
      <c r="F286" s="45">
        <v>575.41999999999996</v>
      </c>
      <c r="G286" s="46">
        <f t="shared" si="12"/>
        <v>2.2735997875961036E-4</v>
      </c>
      <c r="H286" s="47">
        <f t="shared" si="14"/>
        <v>0.98542838350721629</v>
      </c>
      <c r="I286" s="40" t="str">
        <f t="shared" si="13"/>
        <v>C</v>
      </c>
    </row>
    <row r="287" spans="1:9" x14ac:dyDescent="0.3">
      <c r="A287" s="40">
        <v>80929</v>
      </c>
      <c r="B287" s="41" t="str">
        <f>VLOOKUP(A287,'REFORMA SERVIÇOS'!$A$1:$G$325,2,FALSE)</f>
        <v>REGISTRO DE GAVETA C/CANOPLA DIAMETRO 1.1/2"</v>
      </c>
      <c r="C287" s="42" t="str">
        <f>VLOOKUP(A287,'REFORMA SERVIÇOS'!$A$1:$G$325,3,FALSE)</f>
        <v xml:space="preserve">Un    </v>
      </c>
      <c r="D287" s="43">
        <v>2</v>
      </c>
      <c r="E287" s="44">
        <f>VLOOKUP(A287,'REFORMA SERVIÇOS'!$A$1:$G$325,5,FALSE)</f>
        <v>285.92</v>
      </c>
      <c r="F287" s="45">
        <v>571.84</v>
      </c>
      <c r="G287" s="46">
        <f t="shared" si="12"/>
        <v>2.2594544898316986E-4</v>
      </c>
      <c r="H287" s="47">
        <f t="shared" si="14"/>
        <v>0.98565432895619942</v>
      </c>
      <c r="I287" s="40" t="str">
        <f t="shared" si="13"/>
        <v>C</v>
      </c>
    </row>
    <row r="288" spans="1:9" x14ac:dyDescent="0.3">
      <c r="A288" s="40">
        <v>81406</v>
      </c>
      <c r="B288" s="41" t="str">
        <f>VLOOKUP(A288,'IMPLANTAÇÃO SERVIÇOS'!$A$1:$G$170,2,FALSE)</f>
        <v>TE 90 GRAUS SOLDAVEL DIMETRO 60 MM</v>
      </c>
      <c r="C288" s="42" t="str">
        <f>VLOOKUP(A288,'IMPLANTAÇÃO SERVIÇOS'!$A$1:$G$170,3,FALSE)</f>
        <v xml:space="preserve">Un    </v>
      </c>
      <c r="D288" s="43">
        <v>9</v>
      </c>
      <c r="E288" s="44">
        <f>VLOOKUP(A288,'IMPLANTAÇÃO SERVIÇOS'!$A$1:$G$170,5,FALSE)</f>
        <v>62.86</v>
      </c>
      <c r="F288" s="45">
        <v>565.74</v>
      </c>
      <c r="G288" s="46">
        <f t="shared" si="12"/>
        <v>2.2353521668253099E-4</v>
      </c>
      <c r="H288" s="47">
        <f t="shared" si="14"/>
        <v>0.98587786417288192</v>
      </c>
      <c r="I288" s="40" t="str">
        <f t="shared" si="13"/>
        <v>C</v>
      </c>
    </row>
    <row r="289" spans="1:9" x14ac:dyDescent="0.3">
      <c r="A289" s="40">
        <v>81664</v>
      </c>
      <c r="B289" s="41" t="str">
        <f>VLOOKUP(A289,'REFORMA SERVIÇOS'!$A$1:$G$325,2,FALSE)</f>
        <v>CORPO CAIXA SIFONADA DIAM. 150 X 185 X 75</v>
      </c>
      <c r="C289" s="42" t="str">
        <f>VLOOKUP(A289,'REFORMA SERVIÇOS'!$A$1:$G$325,3,FALSE)</f>
        <v xml:space="preserve">Un    </v>
      </c>
      <c r="D289" s="43">
        <v>10</v>
      </c>
      <c r="E289" s="44">
        <f>VLOOKUP(A289,'REFORMA SERVIÇOS'!$A$1:$G$325,5,FALSE)</f>
        <v>56.34</v>
      </c>
      <c r="F289" s="45">
        <v>563.4</v>
      </c>
      <c r="G289" s="46">
        <f t="shared" si="12"/>
        <v>2.2261063576720392E-4</v>
      </c>
      <c r="H289" s="47">
        <f t="shared" si="14"/>
        <v>0.98610047480864915</v>
      </c>
      <c r="I289" s="40" t="str">
        <f t="shared" si="13"/>
        <v>C</v>
      </c>
    </row>
    <row r="290" spans="1:9" x14ac:dyDescent="0.3">
      <c r="A290" s="40" t="s">
        <v>455</v>
      </c>
      <c r="B290" s="41" t="str">
        <f>VLOOKUP(A290,'REFORMA SERVIÇOS'!$A$1:$G$325,2,FALSE)</f>
        <v>MASTRO TELESCÓPICO 4 METROS (3m x DN=2" + 1m x DN=1.1/2")</v>
      </c>
      <c r="C290" s="42" t="str">
        <f>VLOOKUP(A290,'REFORMA SERVIÇOS'!$A$1:$G$325,3,FALSE)</f>
        <v xml:space="preserve">un    </v>
      </c>
      <c r="D290" s="43">
        <v>1</v>
      </c>
      <c r="E290" s="44">
        <f>VLOOKUP(A290,'REFORMA SERVIÇOS'!$A$1:$G$325,5,FALSE)</f>
        <v>559.78</v>
      </c>
      <c r="F290" s="45">
        <v>559.78</v>
      </c>
      <c r="G290" s="46">
        <f t="shared" si="12"/>
        <v>2.21180301188792E-4</v>
      </c>
      <c r="H290" s="47">
        <f t="shared" si="14"/>
        <v>0.98632165510983794</v>
      </c>
      <c r="I290" s="40" t="str">
        <f t="shared" si="13"/>
        <v>C</v>
      </c>
    </row>
    <row r="291" spans="1:9" x14ac:dyDescent="0.3">
      <c r="A291" s="40">
        <v>71194</v>
      </c>
      <c r="B291" s="41" t="str">
        <f>VLOOKUP(A291,'REFORMA SERVIÇOS'!$A$1:$G$325,2,FALSE)</f>
        <v>ELETRODUTO PVC FLEXÍVEL - MANGUEIRA CORRUGADA LEVE - DIAM. 25MM</v>
      </c>
      <c r="C291" s="42" t="str">
        <f>VLOOKUP(A291,'REFORMA SERVIÇOS'!$A$1:$G$325,3,FALSE)</f>
        <v xml:space="preserve">M     </v>
      </c>
      <c r="D291" s="43">
        <v>50</v>
      </c>
      <c r="E291" s="44">
        <f>VLOOKUP(A291,'REFORMA SERVIÇOS'!$A$1:$G$325,5,FALSE)</f>
        <v>11.1</v>
      </c>
      <c r="F291" s="45">
        <v>555</v>
      </c>
      <c r="G291" s="46">
        <f t="shared" si="12"/>
        <v>2.1929162735320941E-4</v>
      </c>
      <c r="H291" s="47">
        <f t="shared" si="14"/>
        <v>0.98654094673719117</v>
      </c>
      <c r="I291" s="40" t="str">
        <f t="shared" si="13"/>
        <v>C</v>
      </c>
    </row>
    <row r="292" spans="1:9" x14ac:dyDescent="0.3">
      <c r="A292" s="40" t="s">
        <v>458</v>
      </c>
      <c r="B292" s="41" t="str">
        <f>VLOOKUP(A292,'REFORMA SERVIÇOS'!$A$1:$G$325,2,FALSE)</f>
        <v>CAIXA DE INSPEÇÃO EM PVC SUSPENSA COM BOCAL DIAMETRO 1"</v>
      </c>
      <c r="C292" s="42" t="str">
        <f>VLOOKUP(A292,'REFORMA SERVIÇOS'!$A$1:$G$325,3,FALSE)</f>
        <v xml:space="preserve">un    </v>
      </c>
      <c r="D292" s="43">
        <v>12</v>
      </c>
      <c r="E292" s="44">
        <f>VLOOKUP(A292,'REFORMA SERVIÇOS'!$A$1:$G$325,5,FALSE)</f>
        <v>45.76</v>
      </c>
      <c r="F292" s="45">
        <v>549.12</v>
      </c>
      <c r="G292" s="46">
        <f t="shared" si="12"/>
        <v>2.1696832146341326E-4</v>
      </c>
      <c r="H292" s="47">
        <f t="shared" si="14"/>
        <v>0.98675791505865462</v>
      </c>
      <c r="I292" s="40" t="str">
        <f t="shared" si="13"/>
        <v>C</v>
      </c>
    </row>
    <row r="293" spans="1:9" x14ac:dyDescent="0.3">
      <c r="A293" s="40">
        <v>82230</v>
      </c>
      <c r="B293" s="41" t="str">
        <f>VLOOKUP(A293,'REFORMA SERVIÇOS'!$A$1:$G$325,2,FALSE)</f>
        <v>TE SANITARIO DIAMETRO 50 X 50 MM (ESGOTO)</v>
      </c>
      <c r="C293" s="42" t="str">
        <f>VLOOKUP(A293,'REFORMA SERVIÇOS'!$A$1:$G$325,3,FALSE)</f>
        <v xml:space="preserve">Un    </v>
      </c>
      <c r="D293" s="43">
        <v>26</v>
      </c>
      <c r="E293" s="44">
        <f>VLOOKUP(A293,'REFORMA SERVIÇOS'!$A$1:$G$325,5,FALSE)</f>
        <v>20.82</v>
      </c>
      <c r="F293" s="45">
        <v>541.32000000000005</v>
      </c>
      <c r="G293" s="46">
        <f t="shared" si="12"/>
        <v>2.1388638507898979E-4</v>
      </c>
      <c r="H293" s="47">
        <f t="shared" si="14"/>
        <v>0.98697180144373364</v>
      </c>
      <c r="I293" s="40" t="str">
        <f t="shared" si="13"/>
        <v>C</v>
      </c>
    </row>
    <row r="294" spans="1:9" x14ac:dyDescent="0.3">
      <c r="A294" s="40">
        <v>81324</v>
      </c>
      <c r="B294" s="41" t="str">
        <f>VLOOKUP(A294,'IMPLANTAÇÃO SERVIÇOS'!$A$1:$G$170,2,FALSE)</f>
        <v>JOELHO 90 GRAUS SOLDAVEL 50 mm (MARROM)</v>
      </c>
      <c r="C294" s="42" t="str">
        <f>VLOOKUP(A294,'IMPLANTAÇÃO SERVIÇOS'!$A$1:$G$170,3,FALSE)</f>
        <v xml:space="preserve">Un    </v>
      </c>
      <c r="D294" s="43">
        <v>26</v>
      </c>
      <c r="E294" s="44">
        <f>VLOOKUP(A294,'IMPLANTAÇÃO SERVIÇOS'!$A$1:$G$170,5,FALSE)</f>
        <v>20.79</v>
      </c>
      <c r="F294" s="45">
        <v>540.54</v>
      </c>
      <c r="G294" s="46">
        <f t="shared" si="12"/>
        <v>2.1357819144054741E-4</v>
      </c>
      <c r="H294" s="47">
        <f t="shared" si="14"/>
        <v>0.98718537963517417</v>
      </c>
      <c r="I294" s="40" t="str">
        <f t="shared" si="13"/>
        <v>C</v>
      </c>
    </row>
    <row r="295" spans="1:9" x14ac:dyDescent="0.3">
      <c r="A295" s="40">
        <v>81921</v>
      </c>
      <c r="B295" s="41" t="str">
        <f>VLOOKUP(A295,'REFORMA SERVIÇOS'!$A$1:$G$325,2,FALSE)</f>
        <v>JOELHO 45 GRAUS DIAMETRO 40 MM (ESGOTO)</v>
      </c>
      <c r="C295" s="42" t="str">
        <f>VLOOKUP(A295,'REFORMA SERVIÇOS'!$A$1:$G$325,3,FALSE)</f>
        <v xml:space="preserve">Un    </v>
      </c>
      <c r="D295" s="43">
        <v>32</v>
      </c>
      <c r="E295" s="44">
        <f>VLOOKUP(A295,'REFORMA SERVIÇOS'!$A$1:$G$325,5,FALSE)</f>
        <v>16.82</v>
      </c>
      <c r="F295" s="45">
        <v>538.24</v>
      </c>
      <c r="G295" s="46">
        <f t="shared" si="12"/>
        <v>2.1266941532719177E-4</v>
      </c>
      <c r="H295" s="47">
        <f t="shared" si="14"/>
        <v>0.98739804905050133</v>
      </c>
      <c r="I295" s="40" t="str">
        <f t="shared" si="13"/>
        <v>C</v>
      </c>
    </row>
    <row r="296" spans="1:9" x14ac:dyDescent="0.3">
      <c r="A296" s="40">
        <v>82231</v>
      </c>
      <c r="B296" s="41" t="str">
        <f>VLOOKUP(A296,'REFORMA SERVIÇOS'!$A$1:$G$325,2,FALSE)</f>
        <v>TE SANITARIO DIAMETRO 75 X 50 MM (ESGOTO)</v>
      </c>
      <c r="C296" s="42" t="str">
        <f>VLOOKUP(A296,'REFORMA SERVIÇOS'!$A$1:$G$325,3,FALSE)</f>
        <v xml:space="preserve">Un    </v>
      </c>
      <c r="D296" s="43">
        <v>17</v>
      </c>
      <c r="E296" s="44">
        <f>VLOOKUP(A296,'REFORMA SERVIÇOS'!$A$1:$G$325,5,FALSE)</f>
        <v>30.26</v>
      </c>
      <c r="F296" s="45">
        <v>514.41999999999996</v>
      </c>
      <c r="G296" s="46">
        <f t="shared" si="12"/>
        <v>2.0325765575322159E-4</v>
      </c>
      <c r="H296" s="47">
        <f t="shared" si="14"/>
        <v>0.98760130670625457</v>
      </c>
      <c r="I296" s="40" t="str">
        <f t="shared" si="13"/>
        <v>C</v>
      </c>
    </row>
    <row r="297" spans="1:9" ht="28.8" x14ac:dyDescent="0.3">
      <c r="A297" s="40">
        <v>30116</v>
      </c>
      <c r="B297" s="41" t="str">
        <f>VLOOKUP(A297,'IMPLANTAÇÃO SERVIÇOS'!$A$1:$G$170,2,FALSE)</f>
        <v>DESMOBILIZAÇÃO DO CANTEIRO DE OBRAS - INCLUSIVE CARGA E DESCARGA E A HORA IMPRODUTIVA DO CAMINHÃO - ( EXCLUSO O TRANSPORTE )</v>
      </c>
      <c r="C297" s="42" t="str">
        <f>VLOOKUP(A297,'IMPLANTAÇÃO SERVIÇOS'!$A$1:$G$170,3,FALSE)</f>
        <v xml:space="preserve">un    </v>
      </c>
      <c r="D297" s="43">
        <v>1</v>
      </c>
      <c r="E297" s="44">
        <f>VLOOKUP(A297,'IMPLANTAÇÃO SERVIÇOS'!$A$1:$G$170,5,FALSE)</f>
        <v>506.07</v>
      </c>
      <c r="F297" s="45">
        <v>506.07</v>
      </c>
      <c r="G297" s="46">
        <f t="shared" si="12"/>
        <v>1.9995840334169132E-4</v>
      </c>
      <c r="H297" s="47">
        <f t="shared" si="14"/>
        <v>0.9878012651095962</v>
      </c>
      <c r="I297" s="40" t="str">
        <f t="shared" si="13"/>
        <v>C</v>
      </c>
    </row>
    <row r="298" spans="1:9" ht="28.8" x14ac:dyDescent="0.3">
      <c r="A298" s="40">
        <v>30114</v>
      </c>
      <c r="B298" s="41" t="str">
        <f>VLOOKUP(A298,'IMPLANTAÇÃO SERVIÇOS'!$A$1:$G$170,2,FALSE)</f>
        <v>MOBILIZAÇÃO DO CANTEIRO DE OBRAS - INCLUSIVE CARGA E DESCARGA E A HORA IMPRODUTIVA DO CAMINHÃO - ( EXCLUSO O TRANSPORTE )</v>
      </c>
      <c r="C298" s="42" t="str">
        <f>VLOOKUP(A298,'IMPLANTAÇÃO SERVIÇOS'!$A$1:$G$170,3,FALSE)</f>
        <v xml:space="preserve">un    </v>
      </c>
      <c r="D298" s="43">
        <v>1</v>
      </c>
      <c r="E298" s="44">
        <f>VLOOKUP(A298,'IMPLANTAÇÃO SERVIÇOS'!$A$1:$G$170,5,FALSE)</f>
        <v>506.07</v>
      </c>
      <c r="F298" s="45">
        <v>506.07</v>
      </c>
      <c r="G298" s="46">
        <f t="shared" si="12"/>
        <v>1.9995840334169132E-4</v>
      </c>
      <c r="H298" s="47">
        <f t="shared" si="14"/>
        <v>0.98800122351293784</v>
      </c>
      <c r="I298" s="40" t="str">
        <f t="shared" si="13"/>
        <v>C</v>
      </c>
    </row>
    <row r="299" spans="1:9" x14ac:dyDescent="0.3">
      <c r="A299" s="40">
        <v>180303</v>
      </c>
      <c r="B299" s="41" t="str">
        <f>VLOOKUP(A299,'REFORMA SERVIÇOS'!$A$1:$G$325,2,FALSE)</f>
        <v>PORTA DE ENROLAR C/FERRAGENS</v>
      </c>
      <c r="C299" s="42" t="str">
        <f>VLOOKUP(A299,'REFORMA SERVIÇOS'!$A$1:$G$325,3,FALSE)</f>
        <v xml:space="preserve">m2    </v>
      </c>
      <c r="D299" s="43">
        <v>1.1499999999999999</v>
      </c>
      <c r="E299" s="44">
        <f>VLOOKUP(A299,'REFORMA SERVIÇOS'!$A$1:$G$325,5,FALSE)</f>
        <v>438.24</v>
      </c>
      <c r="F299" s="45">
        <v>503.97</v>
      </c>
      <c r="G299" s="46">
        <f t="shared" si="12"/>
        <v>1.9912865123819271E-4</v>
      </c>
      <c r="H299" s="47">
        <f t="shared" si="14"/>
        <v>0.98820035216417601</v>
      </c>
      <c r="I299" s="40" t="str">
        <f t="shared" si="13"/>
        <v>C</v>
      </c>
    </row>
    <row r="300" spans="1:9" x14ac:dyDescent="0.3">
      <c r="A300" s="40">
        <v>81321</v>
      </c>
      <c r="B300" s="41" t="str">
        <f>VLOOKUP(A300,'IMPLANTAÇÃO SERVIÇOS'!$A$1:$G$170,2,FALSE)</f>
        <v>JOELHO 90 GRAUS SOLDAVEL DIAMETRO 25 MM</v>
      </c>
      <c r="C300" s="42" t="str">
        <f>VLOOKUP(A300,'IMPLANTAÇÃO SERVIÇOS'!$A$1:$G$170,3,FALSE)</f>
        <v xml:space="preserve">Un    </v>
      </c>
      <c r="D300" s="43">
        <v>49</v>
      </c>
      <c r="E300" s="44">
        <f>VLOOKUP(A300,'IMPLANTAÇÃO SERVIÇOS'!$A$1:$G$170,5,FALSE)</f>
        <v>10.23</v>
      </c>
      <c r="F300" s="45">
        <v>501.27</v>
      </c>
      <c r="G300" s="46">
        <f t="shared" si="12"/>
        <v>1.9806182710512303E-4</v>
      </c>
      <c r="H300" s="47">
        <f t="shared" si="14"/>
        <v>0.98839841399128114</v>
      </c>
      <c r="I300" s="40" t="str">
        <f t="shared" si="13"/>
        <v>C</v>
      </c>
    </row>
    <row r="301" spans="1:9" x14ac:dyDescent="0.3">
      <c r="A301" s="40">
        <v>81445</v>
      </c>
      <c r="B301" s="41" t="str">
        <f>VLOOKUP(A301,'REFORMA SERVIÇOS'!$A$1:$G$325,2,FALSE)</f>
        <v>TE 90 GRAUS SOLDAVEL COM BUCHA DE LATÃO NA BOLSA CENTRAL 25 X 25 X 1/2"</v>
      </c>
      <c r="C301" s="42" t="str">
        <f>VLOOKUP(A301,'REFORMA SERVIÇOS'!$A$1:$G$325,3,FALSE)</f>
        <v xml:space="preserve">Un    </v>
      </c>
      <c r="D301" s="43">
        <v>26</v>
      </c>
      <c r="E301" s="44">
        <f>VLOOKUP(A301,'REFORMA SERVIÇOS'!$A$1:$G$325,5,FALSE)</f>
        <v>19.079999999999998</v>
      </c>
      <c r="F301" s="45">
        <v>496.08</v>
      </c>
      <c r="G301" s="46">
        <f t="shared" si="12"/>
        <v>1.9601115404933354E-4</v>
      </c>
      <c r="H301" s="47">
        <f t="shared" si="14"/>
        <v>0.98859442514533047</v>
      </c>
      <c r="I301" s="40" t="str">
        <f t="shared" si="13"/>
        <v>C</v>
      </c>
    </row>
    <row r="302" spans="1:9" x14ac:dyDescent="0.3">
      <c r="A302" s="40" t="s">
        <v>160</v>
      </c>
      <c r="B302" s="41" t="str">
        <f>VLOOKUP(A302,'IMPLANTAÇÃO SERVIÇOS'!$A$1:$G$170,2,FALSE)</f>
        <v>LUMINÁRIA TIPO BALIZADOR DE EMBUTIR INSTALADA NA PAREDE 15 WATS LED</v>
      </c>
      <c r="C302" s="42" t="str">
        <f>VLOOKUP(A302,'IMPLANTAÇÃO SERVIÇOS'!$A$1:$G$170,3,FALSE)</f>
        <v xml:space="preserve">un    </v>
      </c>
      <c r="D302" s="43">
        <v>6</v>
      </c>
      <c r="E302" s="44">
        <f>VLOOKUP(A302,'IMPLANTAÇÃO SERVIÇOS'!$A$1:$G$170,5,FALSE)</f>
        <v>81.069999999999993</v>
      </c>
      <c r="F302" s="45">
        <v>486.42</v>
      </c>
      <c r="G302" s="46">
        <f t="shared" si="12"/>
        <v>1.9219429437323986E-4</v>
      </c>
      <c r="H302" s="47">
        <f t="shared" si="14"/>
        <v>0.9887866194397037</v>
      </c>
      <c r="I302" s="40" t="str">
        <f t="shared" si="13"/>
        <v>C</v>
      </c>
    </row>
    <row r="303" spans="1:9" x14ac:dyDescent="0.3">
      <c r="A303" s="40">
        <v>70713</v>
      </c>
      <c r="B303" s="41" t="str">
        <f>VLOOKUP(A303,'IMPLANTAÇÃO SERVIÇOS'!$A$1:$G$170,2,FALSE)</f>
        <v>CAIXA DE PASSAGEM 40X40X50CM (MEDIDAS INTERNAS) FUNDO DE BRITA SEM TAMPA</v>
      </c>
      <c r="C303" s="42" t="str">
        <f>VLOOKUP(A303,'IMPLANTAÇÃO SERVIÇOS'!$A$1:$G$170,3,FALSE)</f>
        <v xml:space="preserve">Un    </v>
      </c>
      <c r="D303" s="43">
        <v>2</v>
      </c>
      <c r="E303" s="44">
        <f>VLOOKUP(A303,'IMPLANTAÇÃO SERVIÇOS'!$A$1:$G$170,5,FALSE)</f>
        <v>242.44</v>
      </c>
      <c r="F303" s="45">
        <v>484.88</v>
      </c>
      <c r="G303" s="46">
        <f t="shared" si="12"/>
        <v>1.9158580949734085E-4</v>
      </c>
      <c r="H303" s="47">
        <f t="shared" si="14"/>
        <v>0.98897820524920099</v>
      </c>
      <c r="I303" s="40" t="str">
        <f t="shared" si="13"/>
        <v>C</v>
      </c>
    </row>
    <row r="304" spans="1:9" x14ac:dyDescent="0.3">
      <c r="A304" s="40">
        <v>80513</v>
      </c>
      <c r="B304" s="41" t="str">
        <f>VLOOKUP(A304,'REFORMA SERVIÇOS'!$A$1:$G$325,2,FALSE)</f>
        <v>TUBO PARA VÁLVULA DE DESCARGA ( CURTO 1.1/4" )</v>
      </c>
      <c r="C304" s="42" t="str">
        <f>VLOOKUP(A304,'REFORMA SERVIÇOS'!$A$1:$G$325,3,FALSE)</f>
        <v xml:space="preserve">Un    </v>
      </c>
      <c r="D304" s="43">
        <v>16</v>
      </c>
      <c r="E304" s="44">
        <f>VLOOKUP(A304,'REFORMA SERVIÇOS'!$A$1:$G$325,5,FALSE)</f>
        <v>29.79</v>
      </c>
      <c r="F304" s="45">
        <v>476.64</v>
      </c>
      <c r="G304" s="46">
        <f t="shared" si="12"/>
        <v>1.8833002029123195E-4</v>
      </c>
      <c r="H304" s="47">
        <f t="shared" si="14"/>
        <v>0.98916653526949228</v>
      </c>
      <c r="I304" s="40" t="str">
        <f t="shared" si="13"/>
        <v>C</v>
      </c>
    </row>
    <row r="305" spans="1:9" x14ac:dyDescent="0.3">
      <c r="A305" s="40">
        <v>70564</v>
      </c>
      <c r="B305" s="41" t="str">
        <f>VLOOKUP(A305,'REFORMA SERVIÇOS'!$A$1:$G$325,2,FALSE)</f>
        <v>CABO FLEXÍVEL, PVC (70° C), 450/750 V, 4 MM2</v>
      </c>
      <c r="C305" s="42" t="str">
        <f>VLOOKUP(A305,'REFORMA SERVIÇOS'!$A$1:$G$325,3,FALSE)</f>
        <v xml:space="preserve">m     </v>
      </c>
      <c r="D305" s="43">
        <v>57</v>
      </c>
      <c r="E305" s="44">
        <f>VLOOKUP(A305,'REFORMA SERVIÇOS'!$A$1:$G$325,5,FALSE)</f>
        <v>8.02</v>
      </c>
      <c r="F305" s="45">
        <v>457.14</v>
      </c>
      <c r="G305" s="46">
        <f t="shared" si="12"/>
        <v>1.8062517933017323E-4</v>
      </c>
      <c r="H305" s="47">
        <f t="shared" si="14"/>
        <v>0.98934716044882243</v>
      </c>
      <c r="I305" s="40" t="str">
        <f t="shared" si="13"/>
        <v>C</v>
      </c>
    </row>
    <row r="306" spans="1:9" x14ac:dyDescent="0.3">
      <c r="A306" s="40" t="s">
        <v>467</v>
      </c>
      <c r="B306" s="41" t="str">
        <f>VLOOKUP(A306,'REFORMA SERVIÇOS'!$A$1:$G$325,2,FALSE)</f>
        <v>BUCHA DE REDUCAO DE FERRO GALVANIZADO, COM ROSCA BSP, DE 2" X 1 1/2"</v>
      </c>
      <c r="C306" s="42" t="str">
        <f>VLOOKUP(A306,'REFORMA SERVIÇOS'!$A$1:$G$325,3,FALSE)</f>
        <v xml:space="preserve">un    </v>
      </c>
      <c r="D306" s="43">
        <v>8</v>
      </c>
      <c r="E306" s="44">
        <f>VLOOKUP(A306,'REFORMA SERVIÇOS'!$A$1:$G$325,5,FALSE)</f>
        <v>56.44</v>
      </c>
      <c r="F306" s="45">
        <v>451.52</v>
      </c>
      <c r="G306" s="46">
        <f t="shared" si="12"/>
        <v>1.7840460465319119E-4</v>
      </c>
      <c r="H306" s="47">
        <f t="shared" si="14"/>
        <v>0.98952556505347566</v>
      </c>
      <c r="I306" s="40" t="str">
        <f t="shared" si="13"/>
        <v>C</v>
      </c>
    </row>
    <row r="307" spans="1:9" x14ac:dyDescent="0.3">
      <c r="A307" s="40">
        <v>80810</v>
      </c>
      <c r="B307" s="41" t="str">
        <f>VLOOKUP(A307,'REFORMA SERVIÇOS'!$A$1:$G$325,2,FALSE)</f>
        <v>TORNEIRA DE PAREDE PARA TANQUE COM AREJADOR DIÂMETRO DE 1/2" E 3/4"</v>
      </c>
      <c r="C307" s="42" t="str">
        <f>VLOOKUP(A307,'REFORMA SERVIÇOS'!$A$1:$G$325,3,FALSE)</f>
        <v xml:space="preserve">Un    </v>
      </c>
      <c r="D307" s="43">
        <v>4</v>
      </c>
      <c r="E307" s="44">
        <f>VLOOKUP(A307,'REFORMA SERVIÇOS'!$A$1:$G$325,5,FALSE)</f>
        <v>111.44</v>
      </c>
      <c r="F307" s="45">
        <v>445.76</v>
      </c>
      <c r="G307" s="46">
        <f t="shared" si="12"/>
        <v>1.7612871316930923E-4</v>
      </c>
      <c r="H307" s="47">
        <f t="shared" si="14"/>
        <v>0.98970169376664496</v>
      </c>
      <c r="I307" s="40" t="str">
        <f t="shared" si="13"/>
        <v>C</v>
      </c>
    </row>
    <row r="308" spans="1:9" x14ac:dyDescent="0.3">
      <c r="A308" s="40" t="s">
        <v>163</v>
      </c>
      <c r="B308" s="41" t="str">
        <f>VLOOKUP(A308,'IMPLANTAÇÃO SERVIÇOS'!$A$1:$G$170,2,FALSE)</f>
        <v>ARECA BAMBU (DYPSIS LUTESCENS)</v>
      </c>
      <c r="C308" s="42" t="str">
        <f>VLOOKUP(A308,'IMPLANTAÇÃO SERVIÇOS'!$A$1:$G$170,3,FALSE)</f>
        <v xml:space="preserve">un    </v>
      </c>
      <c r="D308" s="43">
        <v>7</v>
      </c>
      <c r="E308" s="44">
        <f>VLOOKUP(A308,'IMPLANTAÇÃO SERVIÇOS'!$A$1:$G$170,5,FALSE)</f>
        <v>61.65</v>
      </c>
      <c r="F308" s="45">
        <v>431.55</v>
      </c>
      <c r="G308" s="46">
        <f t="shared" si="12"/>
        <v>1.7051405726896851E-4</v>
      </c>
      <c r="H308" s="47">
        <f t="shared" si="14"/>
        <v>0.98987220782391394</v>
      </c>
      <c r="I308" s="40" t="str">
        <f t="shared" si="13"/>
        <v>C</v>
      </c>
    </row>
    <row r="309" spans="1:9" ht="28.8" x14ac:dyDescent="0.3">
      <c r="A309" s="40" t="s">
        <v>470</v>
      </c>
      <c r="B309" s="41" t="str">
        <f>VLOOKUP(A309,'REFORMA SERVIÇOS'!$A$1:$G$325,2,FALSE)</f>
        <v>CONECTOR A COMPRESSÃO POR MOLA PARA CONDUTORES ATÉ 6,0MM² (CONEXÃO DOS CHUVEIROS). WAGO OU EQUIVALENTE TÉCNICO</v>
      </c>
      <c r="C309" s="42" t="str">
        <f>VLOOKUP(A309,'REFORMA SERVIÇOS'!$A$1:$G$325,3,FALSE)</f>
        <v xml:space="preserve">un    </v>
      </c>
      <c r="D309" s="43">
        <v>21</v>
      </c>
      <c r="E309" s="44">
        <f>VLOOKUP(A309,'REFORMA SERVIÇOS'!$A$1:$G$325,5,FALSE)</f>
        <v>20.41</v>
      </c>
      <c r="F309" s="45">
        <v>428.61</v>
      </c>
      <c r="G309" s="46">
        <f t="shared" si="12"/>
        <v>1.6935240432407043E-4</v>
      </c>
      <c r="H309" s="47">
        <f t="shared" si="14"/>
        <v>0.99004156022823797</v>
      </c>
      <c r="I309" s="40" t="str">
        <f t="shared" si="13"/>
        <v>C</v>
      </c>
    </row>
    <row r="310" spans="1:9" x14ac:dyDescent="0.3">
      <c r="A310" s="40" t="s">
        <v>472</v>
      </c>
      <c r="B310" s="41" t="str">
        <f>VLOOKUP(A310,'REFORMA SERVIÇOS'!$A$1:$G$325,2,FALSE)</f>
        <v xml:space="preserve">CONDULET DE ALUMÍNIO ROSCÁVEL TIPO "LL" Ø 1" </v>
      </c>
      <c r="C310" s="42" t="str">
        <f>VLOOKUP(A310,'REFORMA SERVIÇOS'!$A$1:$G$325,3,FALSE)</f>
        <v xml:space="preserve">un    </v>
      </c>
      <c r="D310" s="43">
        <v>7</v>
      </c>
      <c r="E310" s="44">
        <f>VLOOKUP(A310,'REFORMA SERVIÇOS'!$A$1:$G$325,5,FALSE)</f>
        <v>61.22</v>
      </c>
      <c r="F310" s="45">
        <v>428.54</v>
      </c>
      <c r="G310" s="46">
        <f t="shared" si="12"/>
        <v>1.6932474592062048E-4</v>
      </c>
      <c r="H310" s="47">
        <f t="shared" si="14"/>
        <v>0.99021088497415855</v>
      </c>
      <c r="I310" s="40" t="str">
        <f t="shared" si="13"/>
        <v>C</v>
      </c>
    </row>
    <row r="311" spans="1:9" x14ac:dyDescent="0.3">
      <c r="A311" s="40" t="s">
        <v>165</v>
      </c>
      <c r="B311" s="41" t="str">
        <f>VLOOKUP(A311,'IMPLANTAÇÃO SERVIÇOS'!$A$1:$G$170,2,FALSE)</f>
        <v>TUBO PEAD TUBULAÇÃO PEAD 200,00 MM</v>
      </c>
      <c r="C311" s="42" t="str">
        <f>VLOOKUP(A311,'IMPLANTAÇÃO SERVIÇOS'!$A$1:$G$170,3,FALSE)</f>
        <v xml:space="preserve">m     </v>
      </c>
      <c r="D311" s="43">
        <v>1.95</v>
      </c>
      <c r="E311" s="44">
        <f>VLOOKUP(A311,'IMPLANTAÇÃO SERVIÇOS'!$A$1:$G$170,5,FALSE)</f>
        <v>218.33</v>
      </c>
      <c r="F311" s="45">
        <v>425.74</v>
      </c>
      <c r="G311" s="46">
        <f t="shared" si="12"/>
        <v>1.6821840978262231E-4</v>
      </c>
      <c r="H311" s="47">
        <f t="shared" si="14"/>
        <v>0.9903791033839412</v>
      </c>
      <c r="I311" s="40" t="str">
        <f t="shared" si="13"/>
        <v>C</v>
      </c>
    </row>
    <row r="312" spans="1:9" x14ac:dyDescent="0.3">
      <c r="A312" s="40" t="s">
        <v>167</v>
      </c>
      <c r="B312" s="41" t="str">
        <f>VLOOKUP(A312,'IMPLANTAÇÃO SERVIÇOS'!$A$1:$G$170,2,FALSE)</f>
        <v>TUBO DE CONCRETO SIMPLES POROSO, DN 200 MM, PARA DRENO - FORNECIMENTO E ASSENTAMENTO</v>
      </c>
      <c r="C312" s="42" t="str">
        <f>VLOOKUP(A312,'IMPLANTAÇÃO SERVIÇOS'!$A$1:$G$170,3,FALSE)</f>
        <v xml:space="preserve">m     </v>
      </c>
      <c r="D312" s="43">
        <v>7.66</v>
      </c>
      <c r="E312" s="44">
        <f>VLOOKUP(A312,'IMPLANTAÇÃO SERVIÇOS'!$A$1:$G$170,5,FALSE)</f>
        <v>55.05</v>
      </c>
      <c r="F312" s="45">
        <v>421.68</v>
      </c>
      <c r="G312" s="46">
        <f t="shared" si="12"/>
        <v>1.6661422238252495E-4</v>
      </c>
      <c r="H312" s="47">
        <f t="shared" si="14"/>
        <v>0.99054571760632371</v>
      </c>
      <c r="I312" s="40" t="str">
        <f t="shared" si="13"/>
        <v>C</v>
      </c>
    </row>
    <row r="313" spans="1:9" x14ac:dyDescent="0.3">
      <c r="A313" s="40">
        <v>81325</v>
      </c>
      <c r="B313" s="41" t="str">
        <f>VLOOKUP(A313,'IMPLANTAÇÃO SERVIÇOS'!$A$1:$G$170,2,FALSE)</f>
        <v>JOELHO 90 GRAUS SOLDAVEL DIAMETRO 60 mm</v>
      </c>
      <c r="C313" s="42" t="str">
        <f>VLOOKUP(A313,'IMPLANTAÇÃO SERVIÇOS'!$A$1:$G$170,3,FALSE)</f>
        <v xml:space="preserve">Un    </v>
      </c>
      <c r="D313" s="43">
        <v>9</v>
      </c>
      <c r="E313" s="44">
        <f>VLOOKUP(A313,'IMPLANTAÇÃO SERVIÇOS'!$A$1:$G$170,5,FALSE)</f>
        <v>46.66</v>
      </c>
      <c r="F313" s="45">
        <v>419.94</v>
      </c>
      <c r="G313" s="46">
        <f t="shared" si="12"/>
        <v>1.6592671349676893E-4</v>
      </c>
      <c r="H313" s="47">
        <f t="shared" si="14"/>
        <v>0.99071164431982051</v>
      </c>
      <c r="I313" s="40" t="str">
        <f t="shared" si="13"/>
        <v>C</v>
      </c>
    </row>
    <row r="314" spans="1:9" ht="28.8" x14ac:dyDescent="0.3">
      <c r="A314" s="40" t="s">
        <v>474</v>
      </c>
      <c r="B314" s="41" t="str">
        <f>VLOOKUP(A314,'REFORMA SERVIÇOS'!$A$1:$G$325,2,FALSE)</f>
        <v>CONDULETE DE ALUMÍNIO, TIPO "T" OU "TB", DIÂMETRO DE SAÍDA 2" (50MM), EXCLUSIVE INSTALAÇÃO, MÓDULO E PLACA (FORNECIMENTO)</v>
      </c>
      <c r="C314" s="42" t="str">
        <f>VLOOKUP(A314,'REFORMA SERVIÇOS'!$A$1:$G$325,3,FALSE)</f>
        <v xml:space="preserve">un    </v>
      </c>
      <c r="D314" s="43">
        <v>4</v>
      </c>
      <c r="E314" s="44">
        <f>VLOOKUP(A314,'REFORMA SERVIÇOS'!$A$1:$G$325,5,FALSE)</f>
        <v>104.37</v>
      </c>
      <c r="F314" s="45">
        <v>417.48</v>
      </c>
      <c r="G314" s="46">
        <f t="shared" si="12"/>
        <v>1.6495471817552768E-4</v>
      </c>
      <c r="H314" s="47">
        <f t="shared" si="14"/>
        <v>0.99087659903799608</v>
      </c>
      <c r="I314" s="40" t="str">
        <f t="shared" si="13"/>
        <v>C</v>
      </c>
    </row>
    <row r="315" spans="1:9" x14ac:dyDescent="0.3">
      <c r="A315" s="40">
        <v>70375</v>
      </c>
      <c r="B315" s="41" t="str">
        <f>VLOOKUP(A315,'REFORMA SERVIÇOS'!$A$1:$G$325,2,FALSE)</f>
        <v>ABRAÇADEIRA METALICA TIPO "D" DIAM. 2"</v>
      </c>
      <c r="C315" s="42" t="str">
        <f>VLOOKUP(A315,'REFORMA SERVIÇOS'!$A$1:$G$325,3,FALSE)</f>
        <v xml:space="preserve">Un    </v>
      </c>
      <c r="D315" s="43">
        <v>68</v>
      </c>
      <c r="E315" s="44">
        <f>VLOOKUP(A315,'REFORMA SERVIÇOS'!$A$1:$G$325,5,FALSE)</f>
        <v>6.1</v>
      </c>
      <c r="F315" s="45">
        <v>414.8</v>
      </c>
      <c r="G315" s="46">
        <f t="shared" si="12"/>
        <v>1.6389579644344372E-4</v>
      </c>
      <c r="H315" s="47">
        <f t="shared" si="14"/>
        <v>0.99104049483443957</v>
      </c>
      <c r="I315" s="40" t="str">
        <f t="shared" si="13"/>
        <v>C</v>
      </c>
    </row>
    <row r="316" spans="1:9" x14ac:dyDescent="0.3">
      <c r="A316" s="40">
        <v>80520</v>
      </c>
      <c r="B316" s="41" t="str">
        <f>VLOOKUP(A316,'REFORMA SERVIÇOS'!$A$1:$G$325,2,FALSE)</f>
        <v>CONJUNTO DE FIXACAO P/VASO SANITARIO (PAR)</v>
      </c>
      <c r="C316" s="42" t="str">
        <f>VLOOKUP(A316,'REFORMA SERVIÇOS'!$A$1:$G$325,3,FALSE)</f>
        <v xml:space="preserve">CJ    </v>
      </c>
      <c r="D316" s="43">
        <v>16</v>
      </c>
      <c r="E316" s="44">
        <f>VLOOKUP(A316,'REFORMA SERVIÇOS'!$A$1:$G$325,5,FALSE)</f>
        <v>25.66</v>
      </c>
      <c r="F316" s="45">
        <v>410.56</v>
      </c>
      <c r="G316" s="46">
        <f t="shared" si="12"/>
        <v>1.6222048743447505E-4</v>
      </c>
      <c r="H316" s="47">
        <f t="shared" si="14"/>
        <v>0.99120271532187409</v>
      </c>
      <c r="I316" s="40" t="str">
        <f t="shared" si="13"/>
        <v>C</v>
      </c>
    </row>
    <row r="317" spans="1:9" x14ac:dyDescent="0.3">
      <c r="A317" s="40">
        <v>80811</v>
      </c>
      <c r="B317" s="41" t="str">
        <f>VLOOKUP(A317,'IMPLANTAÇÃO SERVIÇOS'!$A$1:$G$170,2,FALSE)</f>
        <v>TORNEIRA DE JARDIM COM BICO PARA MANGUEIRA DIÂMETRO DE 1/2" E 3/4"</v>
      </c>
      <c r="C317" s="42" t="str">
        <f>VLOOKUP(A317,'IMPLANTAÇÃO SERVIÇOS'!$A$1:$G$170,3,FALSE)</f>
        <v xml:space="preserve">Un    </v>
      </c>
      <c r="D317" s="43">
        <v>4</v>
      </c>
      <c r="E317" s="44">
        <f>VLOOKUP(A317,'IMPLANTAÇÃO SERVIÇOS'!$A$1:$G$170,5,FALSE)</f>
        <v>102.18</v>
      </c>
      <c r="F317" s="45">
        <v>408.72</v>
      </c>
      <c r="G317" s="46">
        <f t="shared" si="12"/>
        <v>1.6149346654379055E-4</v>
      </c>
      <c r="H317" s="47">
        <f t="shared" si="14"/>
        <v>0.99136420878841791</v>
      </c>
      <c r="I317" s="40" t="str">
        <f t="shared" si="13"/>
        <v>C</v>
      </c>
    </row>
    <row r="318" spans="1:9" x14ac:dyDescent="0.3">
      <c r="A318" s="40">
        <v>81922</v>
      </c>
      <c r="B318" s="41" t="str">
        <f>VLOOKUP(A318,'IMPLANTAÇÃO SERVIÇOS'!$A$1:$G$170,2,FALSE)</f>
        <v>JOELHO 45 GRAUS DIAMETRO 50 MM (ESGOTO)</v>
      </c>
      <c r="C318" s="42" t="str">
        <f>VLOOKUP(A318,'IMPLANTAÇÃO SERVIÇOS'!$A$1:$G$170,3,FALSE)</f>
        <v xml:space="preserve">Un    </v>
      </c>
      <c r="D318" s="43">
        <v>22</v>
      </c>
      <c r="E318" s="44">
        <f>VLOOKUP(A318,'IMPLANTAÇÃO SERVIÇOS'!$A$1:$G$170,5,FALSE)</f>
        <v>18.57</v>
      </c>
      <c r="F318" s="45">
        <v>408.53999999999996</v>
      </c>
      <c r="G318" s="46">
        <f t="shared" si="12"/>
        <v>1.6142234493491921E-4</v>
      </c>
      <c r="H318" s="47">
        <f t="shared" si="14"/>
        <v>0.99152563113335279</v>
      </c>
      <c r="I318" s="40" t="str">
        <f t="shared" si="13"/>
        <v>C</v>
      </c>
    </row>
    <row r="319" spans="1:9" x14ac:dyDescent="0.3">
      <c r="A319" s="40">
        <v>82233</v>
      </c>
      <c r="B319" s="41" t="str">
        <f>VLOOKUP(A319,'REFORMA SERVIÇOS'!$A$1:$G$325,2,FALSE)</f>
        <v>TE SANITARIO DIAMETRO 100 X 50 MM (ESGOTO)</v>
      </c>
      <c r="C319" s="42" t="str">
        <f>VLOOKUP(A319,'REFORMA SERVIÇOS'!$A$1:$G$325,3,FALSE)</f>
        <v xml:space="preserve">Un    </v>
      </c>
      <c r="D319" s="43">
        <v>11</v>
      </c>
      <c r="E319" s="44">
        <f>VLOOKUP(A319,'REFORMA SERVIÇOS'!$A$1:$G$325,5,FALSE)</f>
        <v>36.799999999999997</v>
      </c>
      <c r="F319" s="45">
        <v>404.8</v>
      </c>
      <c r="G319" s="46">
        <f t="shared" si="12"/>
        <v>1.599445959505931E-4</v>
      </c>
      <c r="H319" s="47">
        <f t="shared" si="14"/>
        <v>0.99168557572930338</v>
      </c>
      <c r="I319" s="40" t="str">
        <f t="shared" si="13"/>
        <v>C</v>
      </c>
    </row>
    <row r="320" spans="1:9" x14ac:dyDescent="0.3">
      <c r="A320" s="40">
        <v>81927</v>
      </c>
      <c r="B320" s="41" t="str">
        <f>VLOOKUP(A320,'REFORMA SERVIÇOS'!$A$1:$G$325,2,FALSE)</f>
        <v>JOELHO 90 GRAUS C/ANEL 40 MM</v>
      </c>
      <c r="C320" s="42" t="str">
        <f>VLOOKUP(A320,'REFORMA SERVIÇOS'!$A$1:$G$325,3,FALSE)</f>
        <v xml:space="preserve">Un    </v>
      </c>
      <c r="D320" s="43">
        <v>21</v>
      </c>
      <c r="E320" s="44">
        <f>VLOOKUP(A320,'REFORMA SERVIÇOS'!$A$1:$G$325,5,FALSE)</f>
        <v>18.96</v>
      </c>
      <c r="F320" s="45">
        <v>398.16</v>
      </c>
      <c r="G320" s="46">
        <f t="shared" si="12"/>
        <v>1.573209988233403E-4</v>
      </c>
      <c r="H320" s="47">
        <f t="shared" si="14"/>
        <v>0.99184289672812675</v>
      </c>
      <c r="I320" s="40" t="str">
        <f t="shared" si="13"/>
        <v>C</v>
      </c>
    </row>
    <row r="321" spans="1:9" x14ac:dyDescent="0.3">
      <c r="A321" s="40">
        <v>71598</v>
      </c>
      <c r="B321" s="41" t="str">
        <f>VLOOKUP(A321,'REFORMA SERVIÇOS'!$A$1:$G$325,2,FALSE)</f>
        <v>LUMINÁRIA DE EMERGÊNCIA 30 LEDS</v>
      </c>
      <c r="C321" s="42" t="str">
        <f>VLOOKUP(A321,'REFORMA SERVIÇOS'!$A$1:$G$325,3,FALSE)</f>
        <v xml:space="preserve">un    </v>
      </c>
      <c r="D321" s="43">
        <v>12</v>
      </c>
      <c r="E321" s="44">
        <f>VLOOKUP(A321,'REFORMA SERVIÇOS'!$A$1:$G$325,5,FALSE)</f>
        <v>32.909999999999997</v>
      </c>
      <c r="F321" s="45">
        <v>394.92</v>
      </c>
      <c r="G321" s="46">
        <f t="shared" si="12"/>
        <v>1.5604080986365669E-4</v>
      </c>
      <c r="H321" s="47">
        <f t="shared" si="14"/>
        <v>0.9919989375379904</v>
      </c>
      <c r="I321" s="40" t="str">
        <f t="shared" si="13"/>
        <v>C</v>
      </c>
    </row>
    <row r="322" spans="1:9" x14ac:dyDescent="0.3">
      <c r="A322" s="40">
        <v>80910</v>
      </c>
      <c r="B322" s="41" t="str">
        <f>VLOOKUP(A322,'REFORMA SERVIÇOS'!$A$1:$G$325,2,FALSE)</f>
        <v>REGISTRO DE GAVETA BRUTO DIAMETRO 2.1/2"</v>
      </c>
      <c r="C322" s="42" t="str">
        <f>VLOOKUP(A322,'REFORMA SERVIÇOS'!$A$1:$G$325,3,FALSE)</f>
        <v xml:space="preserve">Un    </v>
      </c>
      <c r="D322" s="43">
        <v>1</v>
      </c>
      <c r="E322" s="44">
        <f>VLOOKUP(A322,'REFORMA SERVIÇOS'!$A$1:$G$325,5,FALSE)</f>
        <v>388.74</v>
      </c>
      <c r="F322" s="45">
        <v>388.74</v>
      </c>
      <c r="G322" s="46">
        <f t="shared" si="12"/>
        <v>1.53598967959075E-4</v>
      </c>
      <c r="H322" s="47">
        <f t="shared" si="14"/>
        <v>0.99215253650594948</v>
      </c>
      <c r="I322" s="40" t="str">
        <f t="shared" si="13"/>
        <v>C</v>
      </c>
    </row>
    <row r="323" spans="1:9" x14ac:dyDescent="0.3">
      <c r="A323" s="40">
        <v>72532</v>
      </c>
      <c r="B323" s="41" t="str">
        <f>VLOOKUP(A323,'REFORMA SERVIÇOS'!$A$1:$G$325,2,FALSE)</f>
        <v>TERMINAL DE PRESSAO 50 MM2</v>
      </c>
      <c r="C323" s="42" t="str">
        <f>VLOOKUP(A323,'REFORMA SERVIÇOS'!$A$1:$G$325,3,FALSE)</f>
        <v xml:space="preserve">Un    </v>
      </c>
      <c r="D323" s="43">
        <v>12</v>
      </c>
      <c r="E323" s="44">
        <f>VLOOKUP(A323,'REFORMA SERVIÇOS'!$A$1:$G$325,5,FALSE)</f>
        <v>32.049999999999997</v>
      </c>
      <c r="F323" s="45">
        <v>384.6</v>
      </c>
      <c r="G323" s="46">
        <f t="shared" si="12"/>
        <v>1.5196317095503485E-4</v>
      </c>
      <c r="H323" s="47">
        <f t="shared" si="14"/>
        <v>0.99230449967690448</v>
      </c>
      <c r="I323" s="40" t="str">
        <f t="shared" si="13"/>
        <v>C</v>
      </c>
    </row>
    <row r="324" spans="1:9" x14ac:dyDescent="0.3">
      <c r="A324" s="40">
        <v>81736</v>
      </c>
      <c r="B324" s="41" t="str">
        <f>VLOOKUP(A324,'IMPLANTAÇÃO SERVIÇOS'!$A$1:$G$170,2,FALSE)</f>
        <v>CURVA 90 GRAUS LONGA DIAM. 75 MM (ESGOTO)</v>
      </c>
      <c r="C324" s="42" t="str">
        <f>VLOOKUP(A324,'IMPLANTAÇÃO SERVIÇOS'!$A$1:$G$170,3,FALSE)</f>
        <v xml:space="preserve">Un    </v>
      </c>
      <c r="D324" s="43">
        <v>6</v>
      </c>
      <c r="E324" s="44">
        <f>VLOOKUP(A324,'IMPLANTAÇÃO SERVIÇOS'!$A$1:$G$170,5,FALSE)</f>
        <v>58.87</v>
      </c>
      <c r="F324" s="45">
        <v>353.22</v>
      </c>
      <c r="G324" s="46">
        <f t="shared" si="12"/>
        <v>1.395643038084696E-4</v>
      </c>
      <c r="H324" s="47">
        <f t="shared" si="14"/>
        <v>0.99244406398071294</v>
      </c>
      <c r="I324" s="40" t="str">
        <f t="shared" si="13"/>
        <v>C</v>
      </c>
    </row>
    <row r="325" spans="1:9" x14ac:dyDescent="0.3">
      <c r="A325" s="40">
        <v>71862</v>
      </c>
      <c r="B325" s="41" t="str">
        <f>VLOOKUP(A325,'REFORMA SERVIÇOS'!$A$1:$G$325,2,FALSE)</f>
        <v>PARAFUSO P/BUCHA S-8</v>
      </c>
      <c r="C325" s="42" t="str">
        <f>VLOOKUP(A325,'REFORMA SERVIÇOS'!$A$1:$G$325,3,FALSE)</f>
        <v xml:space="preserve">Un    </v>
      </c>
      <c r="D325" s="43">
        <v>261</v>
      </c>
      <c r="E325" s="44">
        <f>VLOOKUP(A325,'REFORMA SERVIÇOS'!$A$1:$G$325,5,FALSE)</f>
        <v>1.35</v>
      </c>
      <c r="F325" s="45">
        <v>352.35</v>
      </c>
      <c r="G325" s="46">
        <f t="shared" si="12"/>
        <v>1.392205493655916E-4</v>
      </c>
      <c r="H325" s="47">
        <f t="shared" si="14"/>
        <v>0.99258328453007849</v>
      </c>
      <c r="I325" s="40" t="str">
        <f t="shared" si="13"/>
        <v>C</v>
      </c>
    </row>
    <row r="326" spans="1:9" x14ac:dyDescent="0.3">
      <c r="A326" s="40">
        <v>20143</v>
      </c>
      <c r="B326" s="41" t="str">
        <f>VLOOKUP(A326,'IMPLANTAÇÃO SERVIÇOS'!$A$1:$G$170,2,FALSE)</f>
        <v>DEMOLIÇÃO MANUAL MEIO FIO SEM REAPROVEITAMENTO COM TRANSPORTE ATÉ CAÇAMBA E CARGA</v>
      </c>
      <c r="C326" s="42" t="str">
        <f>VLOOKUP(A326,'IMPLANTAÇÃO SERVIÇOS'!$A$1:$G$170,3,FALSE)</f>
        <v xml:space="preserve">m     </v>
      </c>
      <c r="D326" s="43">
        <v>38.909999999999997</v>
      </c>
      <c r="E326" s="44">
        <f>VLOOKUP(A326,'IMPLANTAÇÃO SERVIÇOS'!$A$1:$G$170,5,FALSE)</f>
        <v>8.81</v>
      </c>
      <c r="F326" s="45">
        <v>342.79</v>
      </c>
      <c r="G326" s="46">
        <f t="shared" si="12"/>
        <v>1.3544320169442642E-4</v>
      </c>
      <c r="H326" s="47">
        <f t="shared" si="14"/>
        <v>0.99271872773177294</v>
      </c>
      <c r="I326" s="40" t="str">
        <f t="shared" si="13"/>
        <v>C</v>
      </c>
    </row>
    <row r="327" spans="1:9" x14ac:dyDescent="0.3">
      <c r="A327" s="40" t="s">
        <v>173</v>
      </c>
      <c r="B327" s="41" t="str">
        <f>VLOOKUP(A327,'IMPLANTAÇÃO SERVIÇOS'!$A$1:$G$170,2,FALSE)</f>
        <v>PINTURA ACRILICA FOSCA</v>
      </c>
      <c r="C327" s="42" t="str">
        <f>VLOOKUP(A327,'IMPLANTAÇÃO SERVIÇOS'!$A$1:$G$170,3,FALSE)</f>
        <v xml:space="preserve">m2    </v>
      </c>
      <c r="D327" s="43">
        <v>17.288</v>
      </c>
      <c r="E327" s="44">
        <f>VLOOKUP(A327,'IMPLANTAÇÃO SERVIÇOS'!$A$1:$G$170,5,FALSE)</f>
        <v>19.82</v>
      </c>
      <c r="F327" s="45">
        <v>342.64</v>
      </c>
      <c r="G327" s="46">
        <f t="shared" si="12"/>
        <v>1.3538393368703363E-4</v>
      </c>
      <c r="H327" s="47">
        <f t="shared" si="14"/>
        <v>0.99285411166546</v>
      </c>
      <c r="I327" s="40" t="str">
        <f t="shared" si="13"/>
        <v>C</v>
      </c>
    </row>
    <row r="328" spans="1:9" x14ac:dyDescent="0.3">
      <c r="A328" s="40" t="s">
        <v>484</v>
      </c>
      <c r="B328" s="41" t="str">
        <f>VLOOKUP(A328,'REFORMA SERVIÇOS'!$A$1:$G$325,2,FALSE)</f>
        <v>CONDULETE TIPO "LB" DE 1 1/2" EM ALUMÍNIO FUNDIDO A PROVA DE TEMPO</v>
      </c>
      <c r="C328" s="42" t="str">
        <f>VLOOKUP(A328,'REFORMA SERVIÇOS'!$A$1:$G$325,3,FALSE)</f>
        <v xml:space="preserve">un    </v>
      </c>
      <c r="D328" s="43">
        <v>4</v>
      </c>
      <c r="E328" s="44">
        <f>VLOOKUP(A328,'REFORMA SERVIÇOS'!$A$1:$G$325,5,FALSE)</f>
        <v>85.23</v>
      </c>
      <c r="F328" s="45">
        <v>340.92</v>
      </c>
      <c r="G328" s="46">
        <f t="shared" si="12"/>
        <v>1.3470432720226333E-4</v>
      </c>
      <c r="H328" s="47">
        <f t="shared" si="14"/>
        <v>0.99298881599266231</v>
      </c>
      <c r="I328" s="40" t="str">
        <f t="shared" si="13"/>
        <v>C</v>
      </c>
    </row>
    <row r="329" spans="1:9" x14ac:dyDescent="0.3">
      <c r="A329" s="40">
        <v>81975</v>
      </c>
      <c r="B329" s="41" t="str">
        <f>VLOOKUP(A329,'REFORMA SERVIÇOS'!$A$1:$G$325,2,FALSE)</f>
        <v>JUNCAO SIMPLES DIAM. 100 X 100 MM (ESGOTO)</v>
      </c>
      <c r="C329" s="42" t="str">
        <f>VLOOKUP(A329,'REFORMA SERVIÇOS'!$A$1:$G$325,3,FALSE)</f>
        <v xml:space="preserve">Un    </v>
      </c>
      <c r="D329" s="43">
        <v>6</v>
      </c>
      <c r="E329" s="44">
        <f>VLOOKUP(A329,'REFORMA SERVIÇOS'!$A$1:$G$325,5,FALSE)</f>
        <v>56.54</v>
      </c>
      <c r="F329" s="45">
        <v>339.24</v>
      </c>
      <c r="G329" s="46">
        <f t="shared" si="12"/>
        <v>1.3404052551946444E-4</v>
      </c>
      <c r="H329" s="47">
        <f t="shared" si="14"/>
        <v>0.99312285651818177</v>
      </c>
      <c r="I329" s="40" t="str">
        <f t="shared" si="13"/>
        <v>C</v>
      </c>
    </row>
    <row r="330" spans="1:9" x14ac:dyDescent="0.3">
      <c r="A330" s="40" t="s">
        <v>487</v>
      </c>
      <c r="B330" s="41" t="str">
        <f>VLOOKUP(A330,'REFORMA SERVIÇOS'!$A$1:$G$325,2,FALSE)</f>
        <v>CONJUNTO DE ESTAIS TUBULARES TIPO RIGIDO 1 METRO PARA MASTRO 2"</v>
      </c>
      <c r="C330" s="42" t="str">
        <f>VLOOKUP(A330,'REFORMA SERVIÇOS'!$A$1:$G$325,3,FALSE)</f>
        <v xml:space="preserve">un    </v>
      </c>
      <c r="D330" s="43">
        <v>1</v>
      </c>
      <c r="E330" s="44">
        <f>VLOOKUP(A330,'REFORMA SERVIÇOS'!$A$1:$G$325,5,FALSE)</f>
        <v>339.17</v>
      </c>
      <c r="F330" s="45">
        <v>339.17</v>
      </c>
      <c r="G330" s="46">
        <f t="shared" si="12"/>
        <v>1.3401286711601449E-4</v>
      </c>
      <c r="H330" s="47">
        <f t="shared" si="14"/>
        <v>0.99325686938529778</v>
      </c>
      <c r="I330" s="40" t="str">
        <f t="shared" si="13"/>
        <v>C</v>
      </c>
    </row>
    <row r="331" spans="1:9" x14ac:dyDescent="0.3">
      <c r="A331" s="40">
        <v>80510</v>
      </c>
      <c r="B331" s="41" t="str">
        <f>VLOOKUP(A331,'REFORMA SERVIÇOS'!$A$1:$G$325,2,FALSE)</f>
        <v>ANEL DE VEDAÇÃO PARA VASO SANITÁRIO</v>
      </c>
      <c r="C331" s="42" t="str">
        <f>VLOOKUP(A331,'REFORMA SERVIÇOS'!$A$1:$G$325,3,FALSE)</f>
        <v xml:space="preserve">Un    </v>
      </c>
      <c r="D331" s="43">
        <v>16</v>
      </c>
      <c r="E331" s="44">
        <f>VLOOKUP(A331,'REFORMA SERVIÇOS'!$A$1:$G$325,5,FALSE)</f>
        <v>21.18</v>
      </c>
      <c r="F331" s="45">
        <v>338.88</v>
      </c>
      <c r="G331" s="46">
        <f t="shared" si="12"/>
        <v>1.3389828230172182E-4</v>
      </c>
      <c r="H331" s="47">
        <f t="shared" si="14"/>
        <v>0.99339076766759948</v>
      </c>
      <c r="I331" s="40" t="str">
        <f t="shared" si="13"/>
        <v>C</v>
      </c>
    </row>
    <row r="332" spans="1:9" x14ac:dyDescent="0.3">
      <c r="A332" s="40">
        <v>70372</v>
      </c>
      <c r="B332" s="41" t="str">
        <f>VLOOKUP(A332,'REFORMA SERVIÇOS'!$A$1:$G$325,2,FALSE)</f>
        <v>ABRAÇADEIRA METALICA TIPO "D" DIAM. 1"</v>
      </c>
      <c r="C332" s="42" t="str">
        <f>VLOOKUP(A332,'REFORMA SERVIÇOS'!$A$1:$G$325,3,FALSE)</f>
        <v xml:space="preserve">Un    </v>
      </c>
      <c r="D332" s="43">
        <v>187</v>
      </c>
      <c r="E332" s="44">
        <f>VLOOKUP(A332,'REFORMA SERVIÇOS'!$A$1:$G$325,5,FALSE)</f>
        <v>1.81</v>
      </c>
      <c r="F332" s="45">
        <v>338.47</v>
      </c>
      <c r="G332" s="46">
        <f t="shared" si="12"/>
        <v>1.3373628308151496E-4</v>
      </c>
      <c r="H332" s="47">
        <f t="shared" si="14"/>
        <v>0.99352450395068104</v>
      </c>
      <c r="I332" s="40" t="str">
        <f t="shared" si="13"/>
        <v>C</v>
      </c>
    </row>
    <row r="333" spans="1:9" x14ac:dyDescent="0.3">
      <c r="A333" s="40">
        <v>71443</v>
      </c>
      <c r="B333" s="41" t="str">
        <f>VLOOKUP(A333,'REFORMA SERVIÇOS'!$A$1:$G$325,2,FALSE)</f>
        <v>INTERRUPTOR SIMPLES 1 SEÇÃO E 1 TOMADA HEXAGONAL 2P + T - 10A CONJUGADOS</v>
      </c>
      <c r="C333" s="42" t="str">
        <f>VLOOKUP(A333,'REFORMA SERVIÇOS'!$A$1:$G$325,3,FALSE)</f>
        <v xml:space="preserve">Un    </v>
      </c>
      <c r="D333" s="43">
        <v>9</v>
      </c>
      <c r="E333" s="44">
        <f>VLOOKUP(A333,'REFORMA SERVIÇOS'!$A$1:$G$325,5,FALSE)</f>
        <v>36.89</v>
      </c>
      <c r="F333" s="45">
        <v>332.01</v>
      </c>
      <c r="G333" s="46">
        <f t="shared" ref="G333:G396" si="15">F333/$F$455</f>
        <v>1.3118380756313344E-4</v>
      </c>
      <c r="H333" s="47">
        <f t="shared" si="14"/>
        <v>0.9936556877582442</v>
      </c>
      <c r="I333" s="40" t="str">
        <f t="shared" ref="I333:I396" si="16">IF(H333&lt;=$M$12,"A",IF(H333&lt;=$M$13,"B","C"))</f>
        <v>C</v>
      </c>
    </row>
    <row r="334" spans="1:9" ht="28.8" x14ac:dyDescent="0.3">
      <c r="A334" s="40" t="s">
        <v>492</v>
      </c>
      <c r="B334" s="41" t="str">
        <f>VLOOKUP(A334,'REFORMA SERVIÇOS'!$A$1:$G$325,2,FALSE)</f>
        <v xml:space="preserve">CONDULET EM LIGA DE ALUMÍNIO, COM TAMPA, ENTRADAS ROSCÁVEIS PARA ELETRODUTO DE 1.1/2", TIPO MÚLTIPLO C/TAMPA </v>
      </c>
      <c r="C334" s="42" t="str">
        <f>VLOOKUP(A334,'REFORMA SERVIÇOS'!$A$1:$G$325,3,FALSE)</f>
        <v xml:space="preserve">un    </v>
      </c>
      <c r="D334" s="43">
        <v>5</v>
      </c>
      <c r="E334" s="44">
        <f>VLOOKUP(A334,'REFORMA SERVIÇOS'!$A$1:$G$325,5,FALSE)</f>
        <v>65.290000000000006</v>
      </c>
      <c r="F334" s="45">
        <v>326.45</v>
      </c>
      <c r="G334" s="46">
        <f t="shared" si="15"/>
        <v>1.2898694008910849E-4</v>
      </c>
      <c r="H334" s="47">
        <f t="shared" ref="H334:H397" si="17">G334+H333</f>
        <v>0.99378467469833331</v>
      </c>
      <c r="I334" s="40" t="str">
        <f t="shared" si="16"/>
        <v>C</v>
      </c>
    </row>
    <row r="335" spans="1:9" x14ac:dyDescent="0.3">
      <c r="A335" s="40">
        <v>71704</v>
      </c>
      <c r="B335" s="41" t="str">
        <f>VLOOKUP(A335,'REFORMA SERVIÇOS'!$A$1:$G$325,2,FALSE)</f>
        <v>LUVA EM AÇO GALVANIZADO DIÂMETRO 1.1/2"</v>
      </c>
      <c r="C335" s="42" t="str">
        <f>VLOOKUP(A335,'REFORMA SERVIÇOS'!$A$1:$G$325,3,FALSE)</f>
        <v xml:space="preserve">Un    </v>
      </c>
      <c r="D335" s="43">
        <v>23</v>
      </c>
      <c r="E335" s="44">
        <f>VLOOKUP(A335,'REFORMA SERVIÇOS'!$A$1:$G$325,5,FALSE)</f>
        <v>13.8</v>
      </c>
      <c r="F335" s="45">
        <v>317.39999999999998</v>
      </c>
      <c r="G335" s="46">
        <f t="shared" si="15"/>
        <v>1.2541110364307868E-4</v>
      </c>
      <c r="H335" s="47">
        <f t="shared" si="17"/>
        <v>0.99391008580197637</v>
      </c>
      <c r="I335" s="40" t="str">
        <f t="shared" si="16"/>
        <v>C</v>
      </c>
    </row>
    <row r="336" spans="1:9" x14ac:dyDescent="0.3">
      <c r="A336" s="40">
        <v>81004</v>
      </c>
      <c r="B336" s="41" t="str">
        <f>VLOOKUP(A336,'IMPLANTAÇÃO SERVIÇOS'!$A$1:$G$170,2,FALSE)</f>
        <v>TUBO SOLDAVEL PVC MARROM DIAM. 32 MM</v>
      </c>
      <c r="C336" s="42" t="str">
        <f>VLOOKUP(A336,'IMPLANTAÇÃO SERVIÇOS'!$A$1:$G$170,3,FALSE)</f>
        <v xml:space="preserve">m     </v>
      </c>
      <c r="D336" s="43">
        <v>19</v>
      </c>
      <c r="E336" s="44">
        <f>VLOOKUP(A336,'IMPLANTAÇÃO SERVIÇOS'!$A$1:$G$170,5,FALSE)</f>
        <v>16.45</v>
      </c>
      <c r="F336" s="45">
        <v>312.54999999999995</v>
      </c>
      <c r="G336" s="46">
        <f t="shared" si="15"/>
        <v>1.2349477140404612E-4</v>
      </c>
      <c r="H336" s="47">
        <f t="shared" si="17"/>
        <v>0.99403358057338043</v>
      </c>
      <c r="I336" s="40" t="str">
        <f t="shared" si="16"/>
        <v>C</v>
      </c>
    </row>
    <row r="337" spans="1:9" x14ac:dyDescent="0.3">
      <c r="A337" s="40">
        <v>60307</v>
      </c>
      <c r="B337" s="41" t="str">
        <f>VLOOKUP(A337,'IMPLANTAÇÃO SERVIÇOS'!$A$1:$G$170,2,FALSE)</f>
        <v>ACO CA-50 - 16,0 MM (5/8") - (OBRAS CIVIS)</v>
      </c>
      <c r="C337" s="42" t="str">
        <f>VLOOKUP(A337,'IMPLANTAÇÃO SERVIÇOS'!$A$1:$G$170,3,FALSE)</f>
        <v xml:space="preserve">Kg    </v>
      </c>
      <c r="D337" s="43">
        <v>20.513999999999999</v>
      </c>
      <c r="E337" s="44">
        <f>VLOOKUP(A337,'IMPLANTAÇÃO SERVIÇOS'!$A$1:$G$170,5,FALSE)</f>
        <v>14.8</v>
      </c>
      <c r="F337" s="45">
        <v>303.60000000000002</v>
      </c>
      <c r="G337" s="46">
        <f t="shared" si="15"/>
        <v>1.1995844696294484E-4</v>
      </c>
      <c r="H337" s="47">
        <f t="shared" si="17"/>
        <v>0.99415353902034342</v>
      </c>
      <c r="I337" s="40" t="str">
        <f t="shared" si="16"/>
        <v>C</v>
      </c>
    </row>
    <row r="338" spans="1:9" x14ac:dyDescent="0.3">
      <c r="A338" s="40" t="s">
        <v>176</v>
      </c>
      <c r="B338" s="41" t="str">
        <f>VLOOKUP(A338,'IMPLANTAÇÃO SERVIÇOS'!$A$1:$G$170,2,FALSE)</f>
        <v>IPÊ ROSA (HANDROANTHUS HEPTAPHYLLUS)</v>
      </c>
      <c r="C338" s="42" t="str">
        <f>VLOOKUP(A338,'IMPLANTAÇÃO SERVIÇOS'!$A$1:$G$170,3,FALSE)</f>
        <v xml:space="preserve">un    </v>
      </c>
      <c r="D338" s="43">
        <v>3</v>
      </c>
      <c r="E338" s="44">
        <f>VLOOKUP(A338,'IMPLANTAÇÃO SERVIÇOS'!$A$1:$G$170,5,FALSE)</f>
        <v>100.74</v>
      </c>
      <c r="F338" s="45">
        <v>302.22000000000003</v>
      </c>
      <c r="G338" s="46">
        <f t="shared" si="15"/>
        <v>1.1941318129493145E-4</v>
      </c>
      <c r="H338" s="47">
        <f t="shared" si="17"/>
        <v>0.99427295220163836</v>
      </c>
      <c r="I338" s="40" t="str">
        <f t="shared" si="16"/>
        <v>C</v>
      </c>
    </row>
    <row r="339" spans="1:9" x14ac:dyDescent="0.3">
      <c r="A339" s="40">
        <v>60312</v>
      </c>
      <c r="B339" s="41" t="str">
        <f>VLOOKUP(A339,'REFORMA SERVIÇOS'!$A$1:$G$325,2,FALSE)</f>
        <v>ACO CA-60B - 4,2 MM - (OBRAS CIVIS)</v>
      </c>
      <c r="C339" s="42" t="str">
        <f>VLOOKUP(A339,'REFORMA SERVIÇOS'!$A$1:$G$325,3,FALSE)</f>
        <v xml:space="preserve">Kg    </v>
      </c>
      <c r="D339" s="43">
        <v>20</v>
      </c>
      <c r="E339" s="44">
        <f>VLOOKUP(A339,'REFORMA SERVIÇOS'!$A$1:$G$325,5,FALSE)</f>
        <v>15.1</v>
      </c>
      <c r="F339" s="45">
        <v>302</v>
      </c>
      <c r="G339" s="46">
        <f t="shared" si="15"/>
        <v>1.1932625488408872E-4</v>
      </c>
      <c r="H339" s="47">
        <f t="shared" si="17"/>
        <v>0.99439227845652245</v>
      </c>
      <c r="I339" s="40" t="str">
        <f t="shared" si="16"/>
        <v>C</v>
      </c>
    </row>
    <row r="340" spans="1:9" x14ac:dyDescent="0.3">
      <c r="A340" s="40">
        <v>20106</v>
      </c>
      <c r="B340" s="41" t="str">
        <f>VLOOKUP(A340,'REFORMA SERVIÇOS'!$A$1:$G$325,2,FALSE)</f>
        <v>REMOÇÃO MANUAL DE JANELA OU PORTAL COM TRANSPORTE ATÉ CAÇAMBA E CARGA</v>
      </c>
      <c r="C340" s="42" t="str">
        <f>VLOOKUP(A340,'REFORMA SERVIÇOS'!$A$1:$G$325,3,FALSE)</f>
        <v xml:space="preserve">m2    </v>
      </c>
      <c r="D340" s="43">
        <v>33.56</v>
      </c>
      <c r="E340" s="44">
        <f>VLOOKUP(A340,'REFORMA SERVIÇOS'!$A$1:$G$325,5,FALSE)</f>
        <v>8.81</v>
      </c>
      <c r="F340" s="45">
        <v>295.66000000000003</v>
      </c>
      <c r="G340" s="46">
        <f t="shared" si="15"/>
        <v>1.1682119377162144E-4</v>
      </c>
      <c r="H340" s="47">
        <f t="shared" si="17"/>
        <v>0.9945090996502941</v>
      </c>
      <c r="I340" s="40" t="str">
        <f t="shared" si="16"/>
        <v>C</v>
      </c>
    </row>
    <row r="341" spans="1:9" x14ac:dyDescent="0.3">
      <c r="A341" s="40" t="s">
        <v>178</v>
      </c>
      <c r="B341" s="41" t="str">
        <f>VLOOKUP(A341,'IMPLANTAÇÃO SERVIÇOS'!$A$1:$G$170,2,FALSE)</f>
        <v>QUARESMEIRA (TIBOUCHINA GRANULOSA)</v>
      </c>
      <c r="C341" s="42" t="str">
        <f>VLOOKUP(A341,'IMPLANTAÇÃO SERVIÇOS'!$A$1:$G$170,3,FALSE)</f>
        <v xml:space="preserve">un    </v>
      </c>
      <c r="D341" s="43">
        <v>4</v>
      </c>
      <c r="E341" s="44">
        <f>VLOOKUP(A341,'IMPLANTAÇÃO SERVIÇOS'!$A$1:$G$170,5,FALSE)</f>
        <v>71.97</v>
      </c>
      <c r="F341" s="45">
        <v>287.88</v>
      </c>
      <c r="G341" s="46">
        <f t="shared" si="15"/>
        <v>1.1374715978818364E-4</v>
      </c>
      <c r="H341" s="47">
        <f t="shared" si="17"/>
        <v>0.99462284681008228</v>
      </c>
      <c r="I341" s="40" t="str">
        <f t="shared" si="16"/>
        <v>C</v>
      </c>
    </row>
    <row r="342" spans="1:9" x14ac:dyDescent="0.3">
      <c r="A342" s="40" t="s">
        <v>497</v>
      </c>
      <c r="B342" s="41" t="str">
        <f>VLOOKUP(A342,'REFORMA SERVIÇOS'!$A$1:$G$325,2,FALSE)</f>
        <v>CANALETA ORGANIZADORA DE CABOS EM QUADRO ELÉTRICO 50X50MM, 2M.</v>
      </c>
      <c r="C342" s="42" t="str">
        <f>VLOOKUP(A342,'REFORMA SERVIÇOS'!$A$1:$G$325,3,FALSE)</f>
        <v xml:space="preserve">un    </v>
      </c>
      <c r="D342" s="43">
        <v>2</v>
      </c>
      <c r="E342" s="44">
        <f>VLOOKUP(A342,'REFORMA SERVIÇOS'!$A$1:$G$325,5,FALSE)</f>
        <v>143.31</v>
      </c>
      <c r="F342" s="45">
        <v>286.62</v>
      </c>
      <c r="G342" s="46">
        <f t="shared" si="15"/>
        <v>1.1324930852608447E-4</v>
      </c>
      <c r="H342" s="47">
        <f t="shared" si="17"/>
        <v>0.99473609611860836</v>
      </c>
      <c r="I342" s="40" t="str">
        <f t="shared" si="16"/>
        <v>C</v>
      </c>
    </row>
    <row r="343" spans="1:9" x14ac:dyDescent="0.3">
      <c r="A343" s="40">
        <v>81923</v>
      </c>
      <c r="B343" s="41" t="str">
        <f>VLOOKUP(A343,'REFORMA SERVIÇOS'!$A$1:$G$325,2,FALSE)</f>
        <v>JOELHO 45 GRAUS DIAMETRO 75 MM (ESGOTO)</v>
      </c>
      <c r="C343" s="42" t="str">
        <f>VLOOKUP(A343,'REFORMA SERVIÇOS'!$A$1:$G$325,3,FALSE)</f>
        <v xml:space="preserve">Un    </v>
      </c>
      <c r="D343" s="43">
        <v>10</v>
      </c>
      <c r="E343" s="44">
        <f>VLOOKUP(A343,'REFORMA SERVIÇOS'!$A$1:$G$325,5,FALSE)</f>
        <v>28.12</v>
      </c>
      <c r="F343" s="45">
        <v>281.2</v>
      </c>
      <c r="G343" s="46">
        <f t="shared" si="15"/>
        <v>1.1110775785895943E-4</v>
      </c>
      <c r="H343" s="47">
        <f t="shared" si="17"/>
        <v>0.9948472038764673</v>
      </c>
      <c r="I343" s="40" t="str">
        <f t="shared" si="16"/>
        <v>C</v>
      </c>
    </row>
    <row r="344" spans="1:9" x14ac:dyDescent="0.3">
      <c r="A344" s="40">
        <v>70392</v>
      </c>
      <c r="B344" s="41" t="str">
        <f>VLOOKUP(A344,'REFORMA SERVIÇOS'!$A$1:$G$325,2,FALSE)</f>
        <v>BUCHA DE NYLON S-8</v>
      </c>
      <c r="C344" s="42" t="str">
        <f>VLOOKUP(A344,'REFORMA SERVIÇOS'!$A$1:$G$325,3,FALSE)</f>
        <v xml:space="preserve">Un    </v>
      </c>
      <c r="D344" s="43">
        <v>261</v>
      </c>
      <c r="E344" s="44">
        <f>VLOOKUP(A344,'REFORMA SERVIÇOS'!$A$1:$G$325,5,FALSE)</f>
        <v>1.07</v>
      </c>
      <c r="F344" s="45">
        <v>279.27</v>
      </c>
      <c r="G344" s="46">
        <f t="shared" si="15"/>
        <v>1.1034517616383925E-4</v>
      </c>
      <c r="H344" s="47">
        <f t="shared" si="17"/>
        <v>0.99495754905263112</v>
      </c>
      <c r="I344" s="40" t="str">
        <f t="shared" si="16"/>
        <v>C</v>
      </c>
    </row>
    <row r="345" spans="1:9" x14ac:dyDescent="0.3">
      <c r="A345" s="40">
        <v>81360</v>
      </c>
      <c r="B345" s="41" t="str">
        <f>VLOOKUP(A345,'REFORMA SERVIÇOS'!$A$1:$G$325,2,FALSE)</f>
        <v>JOELHO DE REDUCAO 90 GRAUS SOLDÁVEL COM BUCHA LATAO 25X1/2"</v>
      </c>
      <c r="C345" s="42" t="str">
        <f>VLOOKUP(A345,'REFORMA SERVIÇOS'!$A$1:$G$325,3,FALSE)</f>
        <v xml:space="preserve">Un    </v>
      </c>
      <c r="D345" s="43">
        <v>20</v>
      </c>
      <c r="E345" s="44">
        <f>VLOOKUP(A345,'REFORMA SERVIÇOS'!$A$1:$G$325,5,FALSE)</f>
        <v>13.49</v>
      </c>
      <c r="F345" s="45">
        <v>269.8</v>
      </c>
      <c r="G345" s="46">
        <f t="shared" si="15"/>
        <v>1.0660338929710974E-4</v>
      </c>
      <c r="H345" s="47">
        <f t="shared" si="17"/>
        <v>0.99506415244192825</v>
      </c>
      <c r="I345" s="40" t="str">
        <f t="shared" si="16"/>
        <v>C</v>
      </c>
    </row>
    <row r="346" spans="1:9" x14ac:dyDescent="0.3">
      <c r="A346" s="40">
        <v>81938</v>
      </c>
      <c r="B346" s="41" t="str">
        <f>VLOOKUP(A346,'IMPLANTAÇÃO SERVIÇOS'!$A$1:$G$170,2,FALSE)</f>
        <v>JOELHO 90 GRAUS DIAMETRO 100 MM (ESGOTO)</v>
      </c>
      <c r="C346" s="42" t="str">
        <f>VLOOKUP(A346,'IMPLANTAÇÃO SERVIÇOS'!$A$1:$G$170,3,FALSE)</f>
        <v xml:space="preserve">Un    </v>
      </c>
      <c r="D346" s="43">
        <v>8</v>
      </c>
      <c r="E346" s="44">
        <f>VLOOKUP(A346,'IMPLANTAÇÃO SERVIÇOS'!$A$1:$G$170,5,FALSE)</f>
        <v>33.43</v>
      </c>
      <c r="F346" s="45">
        <v>267.44</v>
      </c>
      <c r="G346" s="46">
        <f t="shared" si="15"/>
        <v>1.0567090598079699E-4</v>
      </c>
      <c r="H346" s="47">
        <f t="shared" si="17"/>
        <v>0.99516982334790904</v>
      </c>
      <c r="I346" s="40" t="str">
        <f t="shared" si="16"/>
        <v>C</v>
      </c>
    </row>
    <row r="347" spans="1:9" x14ac:dyDescent="0.3">
      <c r="A347" s="40" t="s">
        <v>180</v>
      </c>
      <c r="B347" s="41" t="str">
        <f>VLOOKUP(A347,'IMPLANTAÇÃO SERVIÇOS'!$A$1:$G$170,2,FALSE)</f>
        <v>LUVA SIMPLES 100 MM, ESGOTO SÉRIE REFORÇADA</v>
      </c>
      <c r="C347" s="42" t="str">
        <f>VLOOKUP(A347,'IMPLANTAÇÃO SERVIÇOS'!$A$1:$G$170,3,FALSE)</f>
        <v xml:space="preserve">un    </v>
      </c>
      <c r="D347" s="43">
        <v>9</v>
      </c>
      <c r="E347" s="44">
        <f>VLOOKUP(A347,'IMPLANTAÇÃO SERVIÇOS'!$A$1:$G$170,5,FALSE)</f>
        <v>29.65</v>
      </c>
      <c r="F347" s="45">
        <v>266.85000000000002</v>
      </c>
      <c r="G347" s="46">
        <f t="shared" si="15"/>
        <v>1.054377851517188E-4</v>
      </c>
      <c r="H347" s="47">
        <f t="shared" si="17"/>
        <v>0.99527526113306075</v>
      </c>
      <c r="I347" s="40" t="str">
        <f t="shared" si="16"/>
        <v>C</v>
      </c>
    </row>
    <row r="348" spans="1:9" x14ac:dyDescent="0.3">
      <c r="A348" s="40" t="s">
        <v>502</v>
      </c>
      <c r="B348" s="41" t="str">
        <f>VLOOKUP(A348,'REFORMA SERVIÇOS'!$A$1:$G$325,2,FALSE)</f>
        <v xml:space="preserve">ARRUELA 10,5 MM - DIÂMETRO EXTERNO 20 MM </v>
      </c>
      <c r="C348" s="42" t="str">
        <f>VLOOKUP(A348,'REFORMA SERVIÇOS'!$A$1:$G$325,3,FALSE)</f>
        <v xml:space="preserve">un    </v>
      </c>
      <c r="D348" s="43">
        <v>280</v>
      </c>
      <c r="E348" s="44">
        <f>VLOOKUP(A348,'REFORMA SERVIÇOS'!$A$1:$G$325,5,FALSE)</f>
        <v>0.95</v>
      </c>
      <c r="F348" s="45">
        <v>266</v>
      </c>
      <c r="G348" s="46">
        <f t="shared" si="15"/>
        <v>1.0510193310982649E-4</v>
      </c>
      <c r="H348" s="47">
        <f t="shared" si="17"/>
        <v>0.99538036306617061</v>
      </c>
      <c r="I348" s="40" t="str">
        <f t="shared" si="16"/>
        <v>C</v>
      </c>
    </row>
    <row r="349" spans="1:9" x14ac:dyDescent="0.3">
      <c r="A349" s="40">
        <v>81405</v>
      </c>
      <c r="B349" s="41" t="str">
        <f>VLOOKUP(A349,'IMPLANTAÇÃO SERVIÇOS'!$A$1:$G$170,2,FALSE)</f>
        <v>TE 90 GRAUS SOLDAVEL DIAMETRO 50 MM</v>
      </c>
      <c r="C349" s="42" t="str">
        <f>VLOOKUP(A349,'IMPLANTAÇÃO SERVIÇOS'!$A$1:$G$170,3,FALSE)</f>
        <v xml:space="preserve">Un    </v>
      </c>
      <c r="D349" s="43">
        <v>8</v>
      </c>
      <c r="E349" s="44">
        <f>VLOOKUP(A349,'IMPLANTAÇÃO SERVIÇOS'!$A$1:$G$170,5,FALSE)</f>
        <v>32.99</v>
      </c>
      <c r="F349" s="45">
        <v>263.92</v>
      </c>
      <c r="G349" s="46">
        <f t="shared" si="15"/>
        <v>1.0428008340731356E-4</v>
      </c>
      <c r="H349" s="47">
        <f t="shared" si="17"/>
        <v>0.99548464314957796</v>
      </c>
      <c r="I349" s="40" t="str">
        <f t="shared" si="16"/>
        <v>C</v>
      </c>
    </row>
    <row r="350" spans="1:9" x14ac:dyDescent="0.3">
      <c r="A350" s="40">
        <v>80819</v>
      </c>
      <c r="B350" s="41" t="str">
        <f>VLOOKUP(A350,'REFORMA SERVIÇOS'!$A$1:$G$325,2,FALSE)</f>
        <v>SIFÃO METÁLICO PARA TANQUE DE 1 1/4" X 1 1/2"</v>
      </c>
      <c r="C350" s="42" t="str">
        <f>VLOOKUP(A350,'REFORMA SERVIÇOS'!$A$1:$G$325,3,FALSE)</f>
        <v xml:space="preserve">un    </v>
      </c>
      <c r="D350" s="43">
        <v>1</v>
      </c>
      <c r="E350" s="44">
        <f>VLOOKUP(A350,'REFORMA SERVIÇOS'!$A$1:$G$325,5,FALSE)</f>
        <v>255.9</v>
      </c>
      <c r="F350" s="45">
        <v>255.9</v>
      </c>
      <c r="G350" s="46">
        <f t="shared" si="15"/>
        <v>1.0111122061204736E-4</v>
      </c>
      <c r="H350" s="47">
        <f t="shared" si="17"/>
        <v>0.99558575437019003</v>
      </c>
      <c r="I350" s="40" t="str">
        <f t="shared" si="16"/>
        <v>C</v>
      </c>
    </row>
    <row r="351" spans="1:9" x14ac:dyDescent="0.3">
      <c r="A351" s="40">
        <v>81069</v>
      </c>
      <c r="B351" s="41" t="str">
        <f>VLOOKUP(A351,'REFORMA SERVIÇOS'!$A$1:$G$325,2,FALSE)</f>
        <v>ADAPTADOR SOLDÁVEL CURTO COM BOLSA E ROSCA PARA REGISTRO 50MMX1.1/2"</v>
      </c>
      <c r="C351" s="42" t="str">
        <f>VLOOKUP(A351,'REFORMA SERVIÇOS'!$A$1:$G$325,3,FALSE)</f>
        <v xml:space="preserve">Un    </v>
      </c>
      <c r="D351" s="43">
        <v>19</v>
      </c>
      <c r="E351" s="44">
        <f>VLOOKUP(A351,'REFORMA SERVIÇOS'!$A$1:$G$325,5,FALSE)</f>
        <v>13.39</v>
      </c>
      <c r="F351" s="45">
        <v>254.41</v>
      </c>
      <c r="G351" s="46">
        <f t="shared" si="15"/>
        <v>1.0052249173861262E-4</v>
      </c>
      <c r="H351" s="47">
        <f t="shared" si="17"/>
        <v>0.99568627686192868</v>
      </c>
      <c r="I351" s="40" t="str">
        <f t="shared" si="16"/>
        <v>C</v>
      </c>
    </row>
    <row r="352" spans="1:9" x14ac:dyDescent="0.3">
      <c r="A352" s="40">
        <v>71440</v>
      </c>
      <c r="B352" s="41" t="str">
        <f>VLOOKUP(A352,'REFORMA SERVIÇOS'!$A$1:$G$325,2,FALSE)</f>
        <v>INTERRUPTOR SIMPLES (1 SECAO)</v>
      </c>
      <c r="C352" s="42" t="str">
        <f>VLOOKUP(A352,'REFORMA SERVIÇOS'!$A$1:$G$325,3,FALSE)</f>
        <v xml:space="preserve">Un    </v>
      </c>
      <c r="D352" s="43">
        <v>12</v>
      </c>
      <c r="E352" s="44">
        <f>VLOOKUP(A352,'REFORMA SERVIÇOS'!$A$1:$G$325,5,FALSE)</f>
        <v>21.06</v>
      </c>
      <c r="F352" s="45">
        <v>252.72</v>
      </c>
      <c r="G352" s="46">
        <f t="shared" si="15"/>
        <v>9.9854738855320875E-5</v>
      </c>
      <c r="H352" s="47">
        <f t="shared" si="17"/>
        <v>0.995786131600784</v>
      </c>
      <c r="I352" s="40" t="str">
        <f t="shared" si="16"/>
        <v>C</v>
      </c>
    </row>
    <row r="353" spans="1:9" x14ac:dyDescent="0.3">
      <c r="A353" s="40">
        <v>71831</v>
      </c>
      <c r="B353" s="41" t="str">
        <f>VLOOKUP(A353,'REFORMA SERVIÇOS'!$A$1:$G$325,2,FALSE)</f>
        <v>PARA RAIOS FRANKLIM 4 PONTAS</v>
      </c>
      <c r="C353" s="42" t="str">
        <f>VLOOKUP(A353,'REFORMA SERVIÇOS'!$A$1:$G$325,3,FALSE)</f>
        <v xml:space="preserve">Un    </v>
      </c>
      <c r="D353" s="43">
        <v>1</v>
      </c>
      <c r="E353" s="44">
        <f>VLOOKUP(A353,'REFORMA SERVIÇOS'!$A$1:$G$325,5,FALSE)</f>
        <v>244.39</v>
      </c>
      <c r="F353" s="45">
        <v>244.39</v>
      </c>
      <c r="G353" s="46">
        <f t="shared" si="15"/>
        <v>9.6563388844776301E-5</v>
      </c>
      <c r="H353" s="47">
        <f t="shared" si="17"/>
        <v>0.99588269498962878</v>
      </c>
      <c r="I353" s="40" t="str">
        <f t="shared" si="16"/>
        <v>C</v>
      </c>
    </row>
    <row r="354" spans="1:9" ht="28.8" x14ac:dyDescent="0.3">
      <c r="A354" s="40" t="s">
        <v>508</v>
      </c>
      <c r="B354" s="41" t="str">
        <f>VLOOKUP(A354,'REFORMA SERVIÇOS'!$A$1:$G$325,2,FALSE)</f>
        <v>CONDULETE EM LIGA DE ALUMÍNIO, COM TAMPA, COM ENTRADAS ROSQUEADAS PARA ELETRODUTOS DE Ø1", TIPO "E". REF. DAISA OU EQUIVALENTE TÉCNICO.</v>
      </c>
      <c r="C354" s="42" t="str">
        <f>VLOOKUP(A354,'REFORMA SERVIÇOS'!$A$1:$G$325,3,FALSE)</f>
        <v xml:space="preserve">un    </v>
      </c>
      <c r="D354" s="43">
        <v>7</v>
      </c>
      <c r="E354" s="44">
        <f>VLOOKUP(A354,'REFORMA SERVIÇOS'!$A$1:$G$325,5,FALSE)</f>
        <v>34.229999999999997</v>
      </c>
      <c r="F354" s="45">
        <v>239.61</v>
      </c>
      <c r="G354" s="46">
        <f t="shared" si="15"/>
        <v>9.4674715009193707E-5</v>
      </c>
      <c r="H354" s="47">
        <f t="shared" si="17"/>
        <v>0.99597736970463802</v>
      </c>
      <c r="I354" s="40" t="str">
        <f t="shared" si="16"/>
        <v>C</v>
      </c>
    </row>
    <row r="355" spans="1:9" x14ac:dyDescent="0.3">
      <c r="A355" s="40" t="s">
        <v>183</v>
      </c>
      <c r="B355" s="41" t="str">
        <f>VLOOKUP(A355,'IMPLANTAÇÃO SERVIÇOS'!$A$1:$G$170,2,FALSE)</f>
        <v>ELETRODUTO FLEXÍVEL CORRUGADO PEAD, CONFORME NBR15715. DN 63 MM (2")</v>
      </c>
      <c r="C355" s="42" t="str">
        <f>VLOOKUP(A355,'IMPLANTAÇÃO SERVIÇOS'!$A$1:$G$170,3,FALSE)</f>
        <v xml:space="preserve">m     </v>
      </c>
      <c r="D355" s="43">
        <v>20</v>
      </c>
      <c r="E355" s="44">
        <f>VLOOKUP(A355,'IMPLANTAÇÃO SERVIÇOS'!$A$1:$G$170,5,FALSE)</f>
        <v>11.96</v>
      </c>
      <c r="F355" s="45">
        <v>239.2</v>
      </c>
      <c r="G355" s="46">
        <f t="shared" si="15"/>
        <v>9.4512715788986831E-5</v>
      </c>
      <c r="H355" s="47">
        <f t="shared" si="17"/>
        <v>0.99607188242042699</v>
      </c>
      <c r="I355" s="40" t="str">
        <f t="shared" si="16"/>
        <v>C</v>
      </c>
    </row>
    <row r="356" spans="1:9" x14ac:dyDescent="0.3">
      <c r="A356" s="40" t="s">
        <v>185</v>
      </c>
      <c r="B356" s="41" t="str">
        <f>VLOOKUP(A356,'IMPLANTAÇÃO SERVIÇOS'!$A$1:$G$170,2,FALSE)</f>
        <v>GOIABEIRA (Psidium Guajava)</v>
      </c>
      <c r="C356" s="42" t="str">
        <f>VLOOKUP(A356,'IMPLANTAÇÃO SERVIÇOS'!$A$1:$G$170,3,FALSE)</f>
        <v xml:space="preserve">un    </v>
      </c>
      <c r="D356" s="43">
        <v>1</v>
      </c>
      <c r="E356" s="44">
        <f>VLOOKUP(A356,'IMPLANTAÇÃO SERVIÇOS'!$A$1:$G$170,5,FALSE)</f>
        <v>233.71</v>
      </c>
      <c r="F356" s="45">
        <v>233.71</v>
      </c>
      <c r="G356" s="46">
        <f t="shared" si="15"/>
        <v>9.2343506718411839E-5</v>
      </c>
      <c r="H356" s="47">
        <f t="shared" si="17"/>
        <v>0.99616422592714537</v>
      </c>
      <c r="I356" s="40" t="str">
        <f t="shared" si="16"/>
        <v>C</v>
      </c>
    </row>
    <row r="357" spans="1:9" x14ac:dyDescent="0.3">
      <c r="A357" s="40">
        <v>81663</v>
      </c>
      <c r="B357" s="41" t="str">
        <f>VLOOKUP(A357,'REFORMA SERVIÇOS'!$A$1:$G$325,2,FALSE)</f>
        <v>CORPO CAIXA SIFONADA DIAM. 150 X 150 X 50</v>
      </c>
      <c r="C357" s="42" t="str">
        <f>VLOOKUP(A357,'REFORMA SERVIÇOS'!$A$1:$G$325,3,FALSE)</f>
        <v xml:space="preserve">Un    </v>
      </c>
      <c r="D357" s="43">
        <v>4</v>
      </c>
      <c r="E357" s="44">
        <f>VLOOKUP(A357,'REFORMA SERVIÇOS'!$A$1:$G$325,5,FALSE)</f>
        <v>58.23</v>
      </c>
      <c r="F357" s="45">
        <v>232.92</v>
      </c>
      <c r="G357" s="46">
        <f t="shared" si="15"/>
        <v>9.2031361879476635E-5</v>
      </c>
      <c r="H357" s="47">
        <f t="shared" si="17"/>
        <v>0.99625625728902489</v>
      </c>
      <c r="I357" s="40" t="str">
        <f t="shared" si="16"/>
        <v>C</v>
      </c>
    </row>
    <row r="358" spans="1:9" x14ac:dyDescent="0.3">
      <c r="A358" s="40">
        <v>72579</v>
      </c>
      <c r="B358" s="41" t="str">
        <f>VLOOKUP(A358,'REFORMA SERVIÇOS'!$A$1:$G$325,2,FALSE)</f>
        <v>TOMADA HEXAGONAL DUPLA 2P + T - 10A - 250V</v>
      </c>
      <c r="C358" s="42" t="str">
        <f>VLOOKUP(A358,'REFORMA SERVIÇOS'!$A$1:$G$325,3,FALSE)</f>
        <v xml:space="preserve">un    </v>
      </c>
      <c r="D358" s="43">
        <v>7</v>
      </c>
      <c r="E358" s="44">
        <f>VLOOKUP(A358,'REFORMA SERVIÇOS'!$A$1:$G$325,5,FALSE)</f>
        <v>33.25</v>
      </c>
      <c r="F358" s="45">
        <v>232.75</v>
      </c>
      <c r="G358" s="46">
        <f t="shared" si="15"/>
        <v>9.1964191471098175E-5</v>
      </c>
      <c r="H358" s="47">
        <f t="shared" si="17"/>
        <v>0.99634822148049595</v>
      </c>
      <c r="I358" s="40" t="str">
        <f t="shared" si="16"/>
        <v>C</v>
      </c>
    </row>
    <row r="359" spans="1:9" x14ac:dyDescent="0.3">
      <c r="A359" s="40">
        <v>81970</v>
      </c>
      <c r="B359" s="41" t="str">
        <f>VLOOKUP(A359,'REFORMA SERVIÇOS'!$A$1:$G$325,2,FALSE)</f>
        <v>JUNCAO SIMPLES DIAMETRO 50 X 50 MM (ESGOTO)</v>
      </c>
      <c r="C359" s="42" t="str">
        <f>VLOOKUP(A359,'REFORMA SERVIÇOS'!$A$1:$G$325,3,FALSE)</f>
        <v xml:space="preserve">Un    </v>
      </c>
      <c r="D359" s="43">
        <v>9</v>
      </c>
      <c r="E359" s="44">
        <f>VLOOKUP(A359,'REFORMA SERVIÇOS'!$A$1:$G$325,5,FALSE)</f>
        <v>25.55</v>
      </c>
      <c r="F359" s="45">
        <v>229.95</v>
      </c>
      <c r="G359" s="46">
        <f t="shared" si="15"/>
        <v>9.0857855333100003E-5</v>
      </c>
      <c r="H359" s="47">
        <f t="shared" si="17"/>
        <v>0.99643907933582909</v>
      </c>
      <c r="I359" s="40" t="str">
        <f t="shared" si="16"/>
        <v>C</v>
      </c>
    </row>
    <row r="360" spans="1:9" x14ac:dyDescent="0.3">
      <c r="A360" s="40">
        <v>81924</v>
      </c>
      <c r="B360" s="41" t="str">
        <f>VLOOKUP(A360,'IMPLANTAÇÃO SERVIÇOS'!$A$1:$G$170,2,FALSE)</f>
        <v>JOELHO 45 GRAUS DIAMETRO 100 MM (ESGOTO)</v>
      </c>
      <c r="C360" s="42" t="str">
        <f>VLOOKUP(A360,'IMPLANTAÇÃO SERVIÇOS'!$A$1:$G$170,3,FALSE)</f>
        <v xml:space="preserve">Un    </v>
      </c>
      <c r="D360" s="43">
        <v>7</v>
      </c>
      <c r="E360" s="44">
        <f>VLOOKUP(A360,'IMPLANTAÇÃO SERVIÇOS'!$A$1:$G$170,5,FALSE)</f>
        <v>32.78</v>
      </c>
      <c r="F360" s="45">
        <v>229.46</v>
      </c>
      <c r="G360" s="46">
        <f t="shared" si="15"/>
        <v>9.0664246508950335E-5</v>
      </c>
      <c r="H360" s="47">
        <f t="shared" si="17"/>
        <v>0.99652974358233803</v>
      </c>
      <c r="I360" s="40" t="str">
        <f t="shared" si="16"/>
        <v>C</v>
      </c>
    </row>
    <row r="361" spans="1:9" x14ac:dyDescent="0.3">
      <c r="A361" s="40">
        <v>81501</v>
      </c>
      <c r="B361" s="41" t="str">
        <f>VLOOKUP(A361,'REFORMA SERVIÇOS'!$A$1:$G$325,2,FALSE)</f>
        <v>ADESIVO PLASTICO - FRASCO 850 G</v>
      </c>
      <c r="C361" s="42" t="str">
        <f>VLOOKUP(A361,'REFORMA SERVIÇOS'!$A$1:$G$325,3,FALSE)</f>
        <v xml:space="preserve">Un    </v>
      </c>
      <c r="D361" s="43">
        <v>3</v>
      </c>
      <c r="E361" s="44">
        <f>VLOOKUP(A361,'REFORMA SERVIÇOS'!$A$1:$G$325,5,FALSE)</f>
        <v>76.040000000000006</v>
      </c>
      <c r="F361" s="45">
        <v>228.12</v>
      </c>
      <c r="G361" s="46">
        <f t="shared" si="15"/>
        <v>9.0134785642908343E-5</v>
      </c>
      <c r="H361" s="47">
        <f t="shared" si="17"/>
        <v>0.99661987836798094</v>
      </c>
      <c r="I361" s="40" t="str">
        <f t="shared" si="16"/>
        <v>C</v>
      </c>
    </row>
    <row r="362" spans="1:9" x14ac:dyDescent="0.3">
      <c r="A362" s="40">
        <v>81935</v>
      </c>
      <c r="B362" s="41" t="str">
        <f>VLOOKUP(A362,'REFORMA SERVIÇOS'!$A$1:$G$325,2,FALSE)</f>
        <v>JOELHO 90 GRAUS DIAMETRO 40 MM (ESGOTO)</v>
      </c>
      <c r="C362" s="42" t="str">
        <f>VLOOKUP(A362,'REFORMA SERVIÇOS'!$A$1:$G$325,3,FALSE)</f>
        <v xml:space="preserve">Un    </v>
      </c>
      <c r="D362" s="43">
        <v>13</v>
      </c>
      <c r="E362" s="44">
        <f>VLOOKUP(A362,'REFORMA SERVIÇOS'!$A$1:$G$325,5,FALSE)</f>
        <v>17.34</v>
      </c>
      <c r="F362" s="45">
        <v>225.42</v>
      </c>
      <c r="G362" s="46">
        <f t="shared" si="15"/>
        <v>8.9067961509838674E-5</v>
      </c>
      <c r="H362" s="47">
        <f t="shared" si="17"/>
        <v>0.99670894632949081</v>
      </c>
      <c r="I362" s="40" t="str">
        <f t="shared" si="16"/>
        <v>C</v>
      </c>
    </row>
    <row r="363" spans="1:9" x14ac:dyDescent="0.3">
      <c r="A363" s="40">
        <v>81166</v>
      </c>
      <c r="B363" s="41" t="str">
        <f>VLOOKUP(A363,'IMPLANTAÇÃO SERVIÇOS'!$A$1:$G$170,2,FALSE)</f>
        <v>BUCHA DE REDUCAO SOLDAVEL CURTA 75 X 60 mm</v>
      </c>
      <c r="C363" s="42" t="str">
        <f>VLOOKUP(A363,'IMPLANTAÇÃO SERVIÇOS'!$A$1:$G$170,3,FALSE)</f>
        <v xml:space="preserve">Un    </v>
      </c>
      <c r="D363" s="43">
        <v>7</v>
      </c>
      <c r="E363" s="44">
        <f>VLOOKUP(A363,'IMPLANTAÇÃO SERVIÇOS'!$A$1:$G$170,5,FALSE)</f>
        <v>31.66</v>
      </c>
      <c r="F363" s="45">
        <v>221.62</v>
      </c>
      <c r="G363" s="46">
        <f t="shared" si="15"/>
        <v>8.7566505322555442E-5</v>
      </c>
      <c r="H363" s="47">
        <f t="shared" si="17"/>
        <v>0.99679651283481341</v>
      </c>
      <c r="I363" s="40" t="str">
        <f t="shared" si="16"/>
        <v>C</v>
      </c>
    </row>
    <row r="364" spans="1:9" x14ac:dyDescent="0.3">
      <c r="A364" s="40">
        <v>81184</v>
      </c>
      <c r="B364" s="41" t="str">
        <f>VLOOKUP(A364,'IMPLANTAÇÃO SERVIÇOS'!$A$1:$G$170,2,FALSE)</f>
        <v>BUCHA DE REDUCAO SOLDAVEL LONGA 60 X 50 mm</v>
      </c>
      <c r="C364" s="42" t="str">
        <f>VLOOKUP(A364,'IMPLANTAÇÃO SERVIÇOS'!$A$1:$G$170,3,FALSE)</f>
        <v xml:space="preserve">Un    </v>
      </c>
      <c r="D364" s="43">
        <v>8</v>
      </c>
      <c r="E364" s="44">
        <f>VLOOKUP(A364,'IMPLANTAÇÃO SERVIÇOS'!$A$1:$G$170,5,FALSE)</f>
        <v>27.24</v>
      </c>
      <c r="F364" s="45">
        <v>217.92000000000002</v>
      </c>
      <c r="G364" s="46">
        <f t="shared" si="15"/>
        <v>8.6104561140200713E-5</v>
      </c>
      <c r="H364" s="47">
        <f t="shared" si="17"/>
        <v>0.99688261739595363</v>
      </c>
      <c r="I364" s="40" t="str">
        <f t="shared" si="16"/>
        <v>C</v>
      </c>
    </row>
    <row r="365" spans="1:9" x14ac:dyDescent="0.3">
      <c r="A365" s="40" t="s">
        <v>188</v>
      </c>
      <c r="B365" s="41" t="str">
        <f>VLOOKUP(A365,'IMPLANTAÇÃO SERVIÇOS'!$A$1:$G$170,2,FALSE)</f>
        <v>JOELHO 45 GRAUS PVC SÉRIE R - 100 MM C/ ANEL DE BORRACHA</v>
      </c>
      <c r="C365" s="42" t="str">
        <f>VLOOKUP(A365,'IMPLANTAÇÃO SERVIÇOS'!$A$1:$G$170,3,FALSE)</f>
        <v xml:space="preserve">un    </v>
      </c>
      <c r="D365" s="43">
        <v>4</v>
      </c>
      <c r="E365" s="44">
        <f>VLOOKUP(A365,'IMPLANTAÇÃO SERVIÇOS'!$A$1:$G$170,5,FALSE)</f>
        <v>53.46</v>
      </c>
      <c r="F365" s="45">
        <v>213.84</v>
      </c>
      <c r="G365" s="46">
        <f t="shared" si="15"/>
        <v>8.4492471339117655E-5</v>
      </c>
      <c r="H365" s="47">
        <f t="shared" si="17"/>
        <v>0.99696710986729276</v>
      </c>
      <c r="I365" s="40" t="str">
        <f t="shared" si="16"/>
        <v>C</v>
      </c>
    </row>
    <row r="366" spans="1:9" x14ac:dyDescent="0.3">
      <c r="A366" s="40">
        <v>81407</v>
      </c>
      <c r="B366" s="41" t="str">
        <f>VLOOKUP(A366,'IMPLANTAÇÃO SERVIÇOS'!$A$1:$G$170,2,FALSE)</f>
        <v>TE 90 GRAUS SOLDAVEL DIAMETRO 75 MM</v>
      </c>
      <c r="C366" s="42" t="str">
        <f>VLOOKUP(A366,'IMPLANTAÇÃO SERVIÇOS'!$A$1:$G$170,3,FALSE)</f>
        <v xml:space="preserve">Un    </v>
      </c>
      <c r="D366" s="43">
        <v>2</v>
      </c>
      <c r="E366" s="44">
        <f>VLOOKUP(A366,'IMPLANTAÇÃO SERVIÇOS'!$A$1:$G$170,5,FALSE)</f>
        <v>106.65</v>
      </c>
      <c r="F366" s="45">
        <v>213.3</v>
      </c>
      <c r="G366" s="46">
        <f t="shared" si="15"/>
        <v>8.427910651250373E-5</v>
      </c>
      <c r="H366" s="47">
        <f t="shared" si="17"/>
        <v>0.9970513889738053</v>
      </c>
      <c r="I366" s="40" t="str">
        <f t="shared" si="16"/>
        <v>C</v>
      </c>
    </row>
    <row r="367" spans="1:9" x14ac:dyDescent="0.3">
      <c r="A367" s="40">
        <v>82072</v>
      </c>
      <c r="B367" s="41" t="str">
        <f>VLOOKUP(A367,'REFORMA SERVIÇOS'!$A$1:$G$325,2,FALSE)</f>
        <v>PORTA GRELHA REDONDO CROMADO DIAMETRO 150 MM</v>
      </c>
      <c r="C367" s="42" t="str">
        <f>VLOOKUP(A367,'REFORMA SERVIÇOS'!$A$1:$G$325,3,FALSE)</f>
        <v xml:space="preserve">Un    </v>
      </c>
      <c r="D367" s="43">
        <v>14</v>
      </c>
      <c r="E367" s="44">
        <f>VLOOKUP(A367,'REFORMA SERVIÇOS'!$A$1:$G$325,5,FALSE)</f>
        <v>14.87</v>
      </c>
      <c r="F367" s="45">
        <v>208.18</v>
      </c>
      <c r="G367" s="46">
        <f t="shared" si="15"/>
        <v>8.2256091860164217E-5</v>
      </c>
      <c r="H367" s="47">
        <f t="shared" si="17"/>
        <v>0.99713364506566549</v>
      </c>
      <c r="I367" s="40" t="str">
        <f t="shared" si="16"/>
        <v>C</v>
      </c>
    </row>
    <row r="368" spans="1:9" x14ac:dyDescent="0.3">
      <c r="A368" s="40">
        <v>230804</v>
      </c>
      <c r="B368" s="41" t="str">
        <f>VLOOKUP(A368,'REFORMA SERVIÇOS'!$A$1:$G$325,2,FALSE)</f>
        <v>CADEADO 50 MM</v>
      </c>
      <c r="C368" s="42" t="str">
        <f>VLOOKUP(A368,'REFORMA SERVIÇOS'!$A$1:$G$325,3,FALSE)</f>
        <v xml:space="preserve">Un    </v>
      </c>
      <c r="D368" s="43">
        <v>3</v>
      </c>
      <c r="E368" s="44">
        <f>VLOOKUP(A368,'REFORMA SERVIÇOS'!$A$1:$G$325,5,FALSE)</f>
        <v>69.37</v>
      </c>
      <c r="F368" s="45">
        <v>208.11</v>
      </c>
      <c r="G368" s="46">
        <f t="shared" si="15"/>
        <v>8.222843345671426E-5</v>
      </c>
      <c r="H368" s="47">
        <f t="shared" si="17"/>
        <v>0.99721587349912222</v>
      </c>
      <c r="I368" s="40" t="str">
        <f t="shared" si="16"/>
        <v>C</v>
      </c>
    </row>
    <row r="369" spans="1:9" x14ac:dyDescent="0.3">
      <c r="A369" s="40">
        <v>60507</v>
      </c>
      <c r="B369" s="41" t="str">
        <f>VLOOKUP(A369,'REFORMA SERVIÇOS'!$A$1:$G$325,2,FALSE)</f>
        <v>PREPARO COM BETONEIRA E TRANSPORTE MANUAL DE CONCRETO FCK-20 - (O.C.)</v>
      </c>
      <c r="C369" s="42" t="str">
        <f>VLOOKUP(A369,'REFORMA SERVIÇOS'!$A$1:$G$325,3,FALSE)</f>
        <v xml:space="preserve">m3    </v>
      </c>
      <c r="D369" s="43">
        <v>0.28299999999999997</v>
      </c>
      <c r="E369" s="44">
        <f>VLOOKUP(A369,'REFORMA SERVIÇOS'!$A$1:$G$325,5,FALSE)</f>
        <v>678.54</v>
      </c>
      <c r="F369" s="45">
        <v>192.02</v>
      </c>
      <c r="G369" s="46">
        <f t="shared" si="15"/>
        <v>7.5870951863717611E-5</v>
      </c>
      <c r="H369" s="47">
        <f t="shared" si="17"/>
        <v>0.9972917444509859</v>
      </c>
      <c r="I369" s="40" t="str">
        <f t="shared" si="16"/>
        <v>C</v>
      </c>
    </row>
    <row r="370" spans="1:9" x14ac:dyDescent="0.3">
      <c r="A370" s="40" t="s">
        <v>518</v>
      </c>
      <c r="B370" s="41" t="str">
        <f>VLOOKUP(A370,'REFORMA SERVIÇOS'!$A$1:$G$325,2,FALSE)</f>
        <v>PLACA SINALIZAÇÃO APERTE E EMPURRE - CÓDIGO M3 (30x15cm)</v>
      </c>
      <c r="C370" s="42" t="str">
        <f>VLOOKUP(A370,'REFORMA SERVIÇOS'!$A$1:$G$325,3,FALSE)</f>
        <v xml:space="preserve">un    </v>
      </c>
      <c r="D370" s="43">
        <v>6</v>
      </c>
      <c r="E370" s="44">
        <f>VLOOKUP(A370,'REFORMA SERVIÇOS'!$A$1:$G$325,5,FALSE)</f>
        <v>31.44</v>
      </c>
      <c r="F370" s="45">
        <v>188.64</v>
      </c>
      <c r="G370" s="46">
        <f t="shared" si="15"/>
        <v>7.453544609713409E-5</v>
      </c>
      <c r="H370" s="47">
        <f t="shared" si="17"/>
        <v>0.99736627989708304</v>
      </c>
      <c r="I370" s="40" t="str">
        <f t="shared" si="16"/>
        <v>C</v>
      </c>
    </row>
    <row r="371" spans="1:9" x14ac:dyDescent="0.3">
      <c r="A371" s="40">
        <v>70374</v>
      </c>
      <c r="B371" s="41" t="str">
        <f>VLOOKUP(A371,'REFORMA SERVIÇOS'!$A$1:$G$325,2,FALSE)</f>
        <v>ABRAÇADEIRA METALICA TIPO "D" DIAM. 1.1/2"</v>
      </c>
      <c r="C371" s="42" t="str">
        <f>VLOOKUP(A371,'REFORMA SERVIÇOS'!$A$1:$G$325,3,FALSE)</f>
        <v xml:space="preserve">Un    </v>
      </c>
      <c r="D371" s="43">
        <v>42</v>
      </c>
      <c r="E371" s="44">
        <f>VLOOKUP(A371,'REFORMA SERVIÇOS'!$A$1:$G$325,5,FALSE)</f>
        <v>4.38</v>
      </c>
      <c r="F371" s="45">
        <v>183.96</v>
      </c>
      <c r="G371" s="46">
        <f t="shared" si="15"/>
        <v>7.2686284266480013E-5</v>
      </c>
      <c r="H371" s="47">
        <f t="shared" si="17"/>
        <v>0.99743896618134953</v>
      </c>
      <c r="I371" s="40" t="str">
        <f t="shared" si="16"/>
        <v>C</v>
      </c>
    </row>
    <row r="372" spans="1:9" x14ac:dyDescent="0.3">
      <c r="A372" s="40" t="s">
        <v>192</v>
      </c>
      <c r="B372" s="41" t="str">
        <f>VLOOKUP(A372,'IMPLANTAÇÃO SERVIÇOS'!$A$1:$G$170,2,FALSE)</f>
        <v>LONA PLÁSTICA</v>
      </c>
      <c r="C372" s="42" t="str">
        <f>VLOOKUP(A372,'IMPLANTAÇÃO SERVIÇOS'!$A$1:$G$170,3,FALSE)</f>
        <v xml:space="preserve">m2    </v>
      </c>
      <c r="D372" s="43">
        <v>103.5</v>
      </c>
      <c r="E372" s="44">
        <f>VLOOKUP(A372,'IMPLANTAÇÃO SERVIÇOS'!$A$1:$G$170,5,FALSE)</f>
        <v>1.75</v>
      </c>
      <c r="F372" s="45">
        <v>181.12</v>
      </c>
      <c r="G372" s="46">
        <f t="shared" si="15"/>
        <v>7.1564143326510431E-5</v>
      </c>
      <c r="H372" s="47">
        <f t="shared" si="17"/>
        <v>0.99751053032467607</v>
      </c>
      <c r="I372" s="40" t="str">
        <f t="shared" si="16"/>
        <v>C</v>
      </c>
    </row>
    <row r="373" spans="1:9" x14ac:dyDescent="0.3">
      <c r="A373" s="40" t="s">
        <v>195</v>
      </c>
      <c r="B373" s="41" t="str">
        <f>VLOOKUP(A373,'IMPLANTAÇÃO SERVIÇOS'!$A$1:$G$170,2,FALSE)</f>
        <v>JOELHO 90 GRAUS PVC SÉRIE R - 100 MM. C/ ANEL DE BORRACHA.</v>
      </c>
      <c r="C373" s="42" t="str">
        <f>VLOOKUP(A373,'IMPLANTAÇÃO SERVIÇOS'!$A$1:$G$170,3,FALSE)</f>
        <v xml:space="preserve">un    </v>
      </c>
      <c r="D373" s="43">
        <v>4</v>
      </c>
      <c r="E373" s="44">
        <f>VLOOKUP(A373,'IMPLANTAÇÃO SERVIÇOS'!$A$1:$G$170,5,FALSE)</f>
        <v>44.83</v>
      </c>
      <c r="F373" s="45">
        <v>179.32</v>
      </c>
      <c r="G373" s="46">
        <f t="shared" si="15"/>
        <v>7.0852927237797318E-5</v>
      </c>
      <c r="H373" s="47">
        <f t="shared" si="17"/>
        <v>0.99758138325191392</v>
      </c>
      <c r="I373" s="40" t="str">
        <f t="shared" si="16"/>
        <v>C</v>
      </c>
    </row>
    <row r="374" spans="1:9" x14ac:dyDescent="0.3">
      <c r="A374" s="40">
        <v>70422</v>
      </c>
      <c r="B374" s="41" t="str">
        <f>VLOOKUP(A374,'REFORMA SERVIÇOS'!$A$1:$G$325,2,FALSE)</f>
        <v>BUCHA E ARRUELA METALICA DIAM. 1"</v>
      </c>
      <c r="C374" s="42" t="str">
        <f>VLOOKUP(A374,'REFORMA SERVIÇOS'!$A$1:$G$325,3,FALSE)</f>
        <v xml:space="preserve">PR    </v>
      </c>
      <c r="D374" s="43">
        <v>45</v>
      </c>
      <c r="E374" s="44">
        <f>VLOOKUP(A374,'REFORMA SERVIÇOS'!$A$1:$G$325,5,FALSE)</f>
        <v>3.93</v>
      </c>
      <c r="F374" s="45">
        <v>176.85</v>
      </c>
      <c r="G374" s="46">
        <f t="shared" si="15"/>
        <v>6.9876980716063216E-5</v>
      </c>
      <c r="H374" s="47">
        <f t="shared" si="17"/>
        <v>0.99765126023262996</v>
      </c>
      <c r="I374" s="40" t="str">
        <f t="shared" si="16"/>
        <v>C</v>
      </c>
    </row>
    <row r="375" spans="1:9" x14ac:dyDescent="0.3">
      <c r="A375" s="40" t="s">
        <v>523</v>
      </c>
      <c r="B375" s="41" t="str">
        <f>VLOOKUP(A375,'REFORMA SERVIÇOS'!$A$1:$G$325,2,FALSE)</f>
        <v>PLACA SAÍDA DE EMERGÊNCIA - SAÍDA - CÓDIGO S12 (48x24cm)</v>
      </c>
      <c r="C375" s="42" t="str">
        <f>VLOOKUP(A375,'REFORMA SERVIÇOS'!$A$1:$G$325,3,FALSE)</f>
        <v xml:space="preserve">un    </v>
      </c>
      <c r="D375" s="43">
        <v>4</v>
      </c>
      <c r="E375" s="44">
        <f>VLOOKUP(A375,'REFORMA SERVIÇOS'!$A$1:$G$325,5,FALSE)</f>
        <v>43.27</v>
      </c>
      <c r="F375" s="45">
        <v>173.08</v>
      </c>
      <c r="G375" s="46">
        <f t="shared" si="15"/>
        <v>6.8387378130258531E-5</v>
      </c>
      <c r="H375" s="47">
        <f t="shared" si="17"/>
        <v>0.99771964761076026</v>
      </c>
      <c r="I375" s="40" t="str">
        <f t="shared" si="16"/>
        <v>C</v>
      </c>
    </row>
    <row r="376" spans="1:9" x14ac:dyDescent="0.3">
      <c r="A376" s="40">
        <v>80656</v>
      </c>
      <c r="B376" s="41" t="str">
        <f>VLOOKUP(A376,'REFORMA SERVIÇOS'!$A$1:$G$325,2,FALSE)</f>
        <v>TORNEIRA DE MESA PARA PIA DIÂMETRO DE 1/2" - BICA MÓVEL</v>
      </c>
      <c r="C376" s="42" t="str">
        <f>VLOOKUP(A376,'REFORMA SERVIÇOS'!$A$1:$G$325,3,FALSE)</f>
        <v xml:space="preserve">un    </v>
      </c>
      <c r="D376" s="43">
        <v>1</v>
      </c>
      <c r="E376" s="44">
        <f>VLOOKUP(A376,'REFORMA SERVIÇOS'!$A$1:$G$325,5,FALSE)</f>
        <v>172.67</v>
      </c>
      <c r="F376" s="45">
        <v>172.67</v>
      </c>
      <c r="G376" s="46">
        <f t="shared" si="15"/>
        <v>6.8225378910051655E-5</v>
      </c>
      <c r="H376" s="47">
        <f t="shared" si="17"/>
        <v>0.99778787298967031</v>
      </c>
      <c r="I376" s="40" t="str">
        <f t="shared" si="16"/>
        <v>C</v>
      </c>
    </row>
    <row r="377" spans="1:9" x14ac:dyDescent="0.3">
      <c r="A377" s="40">
        <v>81937</v>
      </c>
      <c r="B377" s="41" t="str">
        <f>VLOOKUP(A377,'REFORMA SERVIÇOS'!$A$1:$G$325,2,FALSE)</f>
        <v>JOELHO 90 GRAUS DIAMETRO 75 MM (ESGOTO)</v>
      </c>
      <c r="C377" s="42" t="str">
        <f>VLOOKUP(A377,'REFORMA SERVIÇOS'!$A$1:$G$325,3,FALSE)</f>
        <v xml:space="preserve">Un    </v>
      </c>
      <c r="D377" s="43">
        <v>6</v>
      </c>
      <c r="E377" s="44">
        <f>VLOOKUP(A377,'REFORMA SERVIÇOS'!$A$1:$G$325,5,FALSE)</f>
        <v>28.71</v>
      </c>
      <c r="F377" s="45">
        <v>172.26</v>
      </c>
      <c r="G377" s="46">
        <f t="shared" si="15"/>
        <v>6.806337968984478E-5</v>
      </c>
      <c r="H377" s="47">
        <f t="shared" si="17"/>
        <v>0.99785593636936021</v>
      </c>
      <c r="I377" s="40" t="str">
        <f t="shared" si="16"/>
        <v>C</v>
      </c>
    </row>
    <row r="378" spans="1:9" x14ac:dyDescent="0.3">
      <c r="A378" s="40">
        <v>80680</v>
      </c>
      <c r="B378" s="41" t="str">
        <f>VLOOKUP(A378,'REFORMA SERVIÇOS'!$A$1:$G$325,2,FALSE)</f>
        <v>VALVULA PARA PIA TIPO AMERICANA DIAMETRO 3.1/2" (METALICA)</v>
      </c>
      <c r="C378" s="42" t="str">
        <f>VLOOKUP(A378,'REFORMA SERVIÇOS'!$A$1:$G$325,3,FALSE)</f>
        <v xml:space="preserve">Un    </v>
      </c>
      <c r="D378" s="43">
        <v>2</v>
      </c>
      <c r="E378" s="44">
        <f>VLOOKUP(A378,'REFORMA SERVIÇOS'!$A$1:$G$325,5,FALSE)</f>
        <v>78.75</v>
      </c>
      <c r="F378" s="45">
        <v>157.5</v>
      </c>
      <c r="G378" s="46">
        <f t="shared" si="15"/>
        <v>6.223140776239726E-5</v>
      </c>
      <c r="H378" s="47">
        <f t="shared" si="17"/>
        <v>0.99791816777712261</v>
      </c>
      <c r="I378" s="40" t="str">
        <f t="shared" si="16"/>
        <v>C</v>
      </c>
    </row>
    <row r="379" spans="1:9" x14ac:dyDescent="0.3">
      <c r="A379" s="40">
        <v>100102</v>
      </c>
      <c r="B379" s="41" t="str">
        <f>VLOOKUP(A379,'REFORMA SERVIÇOS'!$A$1:$G$325,2,FALSE)</f>
        <v>ALVENARIA DE TIJOLO COMUM 1/2 VEZ - ARGAMASSA (1CI : 2CH : 8ARML)</v>
      </c>
      <c r="C379" s="42" t="str">
        <f>VLOOKUP(A379,'REFORMA SERVIÇOS'!$A$1:$G$325,3,FALSE)</f>
        <v xml:space="preserve">m2    </v>
      </c>
      <c r="D379" s="43">
        <v>1.2090000000000001</v>
      </c>
      <c r="E379" s="44">
        <f>VLOOKUP(A379,'REFORMA SERVIÇOS'!$A$1:$G$325,5,FALSE)</f>
        <v>122.96</v>
      </c>
      <c r="F379" s="45">
        <v>148.65</v>
      </c>
      <c r="G379" s="46">
        <f t="shared" si="15"/>
        <v>5.8734595326224472E-5</v>
      </c>
      <c r="H379" s="47">
        <f t="shared" si="17"/>
        <v>0.99797690237244885</v>
      </c>
      <c r="I379" s="40" t="str">
        <f t="shared" si="16"/>
        <v>C</v>
      </c>
    </row>
    <row r="380" spans="1:9" x14ac:dyDescent="0.3">
      <c r="A380" s="40" t="s">
        <v>529</v>
      </c>
      <c r="B380" s="41" t="str">
        <f>VLOOKUP(A380,'REFORMA SERVIÇOS'!$A$1:$G$325,2,FALSE)</f>
        <v>BASE METÁLICA PARA MASTRO 2"</v>
      </c>
      <c r="C380" s="42" t="str">
        <f>VLOOKUP(A380,'REFORMA SERVIÇOS'!$A$1:$G$325,3,FALSE)</f>
        <v xml:space="preserve">un    </v>
      </c>
      <c r="D380" s="43">
        <v>1</v>
      </c>
      <c r="E380" s="44">
        <f>VLOOKUP(A380,'REFORMA SERVIÇOS'!$A$1:$G$325,5,FALSE)</f>
        <v>147.63999999999999</v>
      </c>
      <c r="F380" s="45">
        <v>147.63999999999999</v>
      </c>
      <c r="G380" s="46">
        <f t="shared" si="15"/>
        <v>5.8335524076446549E-5</v>
      </c>
      <c r="H380" s="47">
        <f t="shared" si="17"/>
        <v>0.99803523789652526</v>
      </c>
      <c r="I380" s="40" t="str">
        <f t="shared" si="16"/>
        <v>C</v>
      </c>
    </row>
    <row r="381" spans="1:9" x14ac:dyDescent="0.3">
      <c r="A381" s="40">
        <v>81066</v>
      </c>
      <c r="B381" s="41" t="str">
        <f>VLOOKUP(A381,'REFORMA SERVIÇOS'!$A$1:$G$325,2,FALSE)</f>
        <v>ADAPTADOR SOLDÁVEL CURTO C/ BOLSA E ROSCA PARA REGISTRO 25X3/4"</v>
      </c>
      <c r="C381" s="42" t="str">
        <f>VLOOKUP(A381,'REFORMA SERVIÇOS'!$A$1:$G$325,3,FALSE)</f>
        <v xml:space="preserve">Un    </v>
      </c>
      <c r="D381" s="43">
        <v>25</v>
      </c>
      <c r="E381" s="44">
        <f>VLOOKUP(A381,'REFORMA SERVIÇOS'!$A$1:$G$325,5,FALSE)</f>
        <v>5.85</v>
      </c>
      <c r="F381" s="45">
        <v>146.25</v>
      </c>
      <c r="G381" s="46">
        <f t="shared" si="15"/>
        <v>5.7786307207940319E-5</v>
      </c>
      <c r="H381" s="47">
        <f t="shared" si="17"/>
        <v>0.99809302420373325</v>
      </c>
      <c r="I381" s="40" t="str">
        <f t="shared" si="16"/>
        <v>C</v>
      </c>
    </row>
    <row r="382" spans="1:9" x14ac:dyDescent="0.3">
      <c r="A382" s="40" t="s">
        <v>199</v>
      </c>
      <c r="B382" s="41" t="str">
        <f>VLOOKUP(A382,'IMPLANTAÇÃO SERVIÇOS'!$A$1:$G$170,2,FALSE)</f>
        <v>AMOREIRA (Morus Nigra)</v>
      </c>
      <c r="C382" s="42" t="str">
        <f>VLOOKUP(A382,'IMPLANTAÇÃO SERVIÇOS'!$A$1:$G$170,3,FALSE)</f>
        <v xml:space="preserve">un    </v>
      </c>
      <c r="D382" s="43">
        <v>1</v>
      </c>
      <c r="E382" s="44">
        <f>VLOOKUP(A382,'IMPLANTAÇÃO SERVIÇOS'!$A$1:$G$170,5,FALSE)</f>
        <v>143.94</v>
      </c>
      <c r="F382" s="45">
        <v>143.94</v>
      </c>
      <c r="G382" s="46">
        <f t="shared" si="15"/>
        <v>5.6873579894091821E-5</v>
      </c>
      <c r="H382" s="47">
        <f t="shared" si="17"/>
        <v>0.99814989778362739</v>
      </c>
      <c r="I382" s="40" t="str">
        <f t="shared" si="16"/>
        <v>C</v>
      </c>
    </row>
    <row r="383" spans="1:9" x14ac:dyDescent="0.3">
      <c r="A383" s="40">
        <v>81070</v>
      </c>
      <c r="B383" s="41" t="str">
        <f>VLOOKUP(A383,'REFORMA SERVIÇOS'!$A$1:$G$325,2,FALSE)</f>
        <v>ADAPTADOR SOLDÁVEL CURTO C/ BOLSA E ROSCA PARA REGISTRO 60X2"</v>
      </c>
      <c r="C383" s="42" t="str">
        <f>VLOOKUP(A383,'REFORMA SERVIÇOS'!$A$1:$G$325,3,FALSE)</f>
        <v xml:space="preserve">Un    </v>
      </c>
      <c r="D383" s="43">
        <v>6</v>
      </c>
      <c r="E383" s="44">
        <f>VLOOKUP(A383,'REFORMA SERVIÇOS'!$A$1:$G$325,5,FALSE)</f>
        <v>23.77</v>
      </c>
      <c r="F383" s="45">
        <v>142.62</v>
      </c>
      <c r="G383" s="46">
        <f t="shared" si="15"/>
        <v>5.6352021429035546E-5</v>
      </c>
      <c r="H383" s="47">
        <f t="shared" si="17"/>
        <v>0.99820624980505646</v>
      </c>
      <c r="I383" s="40" t="str">
        <f t="shared" si="16"/>
        <v>C</v>
      </c>
    </row>
    <row r="384" spans="1:9" x14ac:dyDescent="0.3">
      <c r="A384" s="40" t="s">
        <v>201</v>
      </c>
      <c r="B384" s="41" t="str">
        <f>VLOOKUP(A384,'IMPLANTAÇÃO SERVIÇOS'!$A$1:$G$170,2,FALSE)</f>
        <v>TÊ DE REDUÇÃO PVC 90 GRAUS SOLDÁVEL 60 X 25 MM</v>
      </c>
      <c r="C384" s="42" t="str">
        <f>VLOOKUP(A384,'IMPLANTAÇÃO SERVIÇOS'!$A$1:$G$170,3,FALSE)</f>
        <v xml:space="preserve">un    </v>
      </c>
      <c r="D384" s="43">
        <v>3</v>
      </c>
      <c r="E384" s="44">
        <f>VLOOKUP(A384,'IMPLANTAÇÃO SERVIÇOS'!$A$1:$G$170,5,FALSE)</f>
        <v>46.51</v>
      </c>
      <c r="F384" s="45">
        <v>139.53</v>
      </c>
      <c r="G384" s="46">
        <f t="shared" si="15"/>
        <v>5.51311004767447E-5</v>
      </c>
      <c r="H384" s="47">
        <f t="shared" si="17"/>
        <v>0.99826138090553318</v>
      </c>
      <c r="I384" s="40" t="str">
        <f t="shared" si="16"/>
        <v>C</v>
      </c>
    </row>
    <row r="385" spans="1:9" x14ac:dyDescent="0.3">
      <c r="A385" s="40">
        <v>81885</v>
      </c>
      <c r="B385" s="41" t="str">
        <f>VLOOKUP(A385,'REFORMA SERVIÇOS'!$A$1:$G$325,2,FALSE)</f>
        <v>TERMINAL DE VENTILACAO DIAMETRO 50 MM (ESGOTO)</v>
      </c>
      <c r="C385" s="42" t="str">
        <f>VLOOKUP(A385,'REFORMA SERVIÇOS'!$A$1:$G$325,3,FALSE)</f>
        <v xml:space="preserve">Un    </v>
      </c>
      <c r="D385" s="43">
        <v>9</v>
      </c>
      <c r="E385" s="44">
        <f>VLOOKUP(A385,'REFORMA SERVIÇOS'!$A$1:$G$325,5,FALSE)</f>
        <v>14.72</v>
      </c>
      <c r="F385" s="45">
        <v>132.47999999999999</v>
      </c>
      <c r="G385" s="46">
        <f t="shared" si="15"/>
        <v>5.234550412928501E-5</v>
      </c>
      <c r="H385" s="47">
        <f t="shared" si="17"/>
        <v>0.99831372640966243</v>
      </c>
      <c r="I385" s="40" t="str">
        <f t="shared" si="16"/>
        <v>C</v>
      </c>
    </row>
    <row r="386" spans="1:9" x14ac:dyDescent="0.3">
      <c r="A386" s="40">
        <v>81322</v>
      </c>
      <c r="B386" s="41" t="str">
        <f>VLOOKUP(A386,'IMPLANTAÇÃO SERVIÇOS'!$A$1:$G$170,2,FALSE)</f>
        <v>JOELHO 90 GRAUS SOLDAVEL DIAMETRO 32 MM (1")</v>
      </c>
      <c r="C386" s="42" t="str">
        <f>VLOOKUP(A386,'IMPLANTAÇÃO SERVIÇOS'!$A$1:$G$170,3,FALSE)</f>
        <v xml:space="preserve">Un    </v>
      </c>
      <c r="D386" s="43">
        <v>11</v>
      </c>
      <c r="E386" s="44">
        <f>VLOOKUP(A386,'IMPLANTAÇÃO SERVIÇOS'!$A$1:$G$170,5,FALSE)</f>
        <v>11.9</v>
      </c>
      <c r="F386" s="45">
        <v>130.9</v>
      </c>
      <c r="G386" s="46">
        <f t="shared" si="15"/>
        <v>5.1721214451414615E-5</v>
      </c>
      <c r="H386" s="47">
        <f t="shared" si="17"/>
        <v>0.99836544762411383</v>
      </c>
      <c r="I386" s="40" t="str">
        <f t="shared" si="16"/>
        <v>C</v>
      </c>
    </row>
    <row r="387" spans="1:9" x14ac:dyDescent="0.3">
      <c r="A387" s="40">
        <v>82101</v>
      </c>
      <c r="B387" s="41" t="str">
        <f>VLOOKUP(A387,'REFORMA SERVIÇOS'!$A$1:$G$325,2,FALSE)</f>
        <v>REDUCAO EXCENTRICA 75 X 50 MM (ESGOTO)</v>
      </c>
      <c r="C387" s="42" t="str">
        <f>VLOOKUP(A387,'REFORMA SERVIÇOS'!$A$1:$G$325,3,FALSE)</f>
        <v xml:space="preserve">Un    </v>
      </c>
      <c r="D387" s="43">
        <v>5</v>
      </c>
      <c r="E387" s="44">
        <f>VLOOKUP(A387,'REFORMA SERVIÇOS'!$A$1:$G$325,5,FALSE)</f>
        <v>25.37</v>
      </c>
      <c r="F387" s="45">
        <v>126.85</v>
      </c>
      <c r="G387" s="46">
        <f t="shared" si="15"/>
        <v>5.0120978251810112E-5</v>
      </c>
      <c r="H387" s="47">
        <f t="shared" si="17"/>
        <v>0.99841556860236569</v>
      </c>
      <c r="I387" s="40" t="str">
        <f t="shared" si="16"/>
        <v>C</v>
      </c>
    </row>
    <row r="388" spans="1:9" x14ac:dyDescent="0.3">
      <c r="A388" s="40">
        <v>81369</v>
      </c>
      <c r="B388" s="41" t="str">
        <f>VLOOKUP(A388,'IMPLANTAÇÃO SERVIÇOS'!$A$1:$G$170,2,FALSE)</f>
        <v>JOELHO 90 GRAUS SOLDAVEL COM BUCHA DE LATAO 25 X 3/4"</v>
      </c>
      <c r="C388" s="42" t="str">
        <f>VLOOKUP(A388,'IMPLANTAÇÃO SERVIÇOS'!$A$1:$G$170,3,FALSE)</f>
        <v xml:space="preserve">Un    </v>
      </c>
      <c r="D388" s="43">
        <v>8</v>
      </c>
      <c r="E388" s="44">
        <f>VLOOKUP(A388,'IMPLANTAÇÃO SERVIÇOS'!$A$1:$G$170,5,FALSE)</f>
        <v>14.65</v>
      </c>
      <c r="F388" s="45">
        <v>117.2</v>
      </c>
      <c r="G388" s="46">
        <f t="shared" si="15"/>
        <v>4.630806977620927E-5</v>
      </c>
      <c r="H388" s="47">
        <f t="shared" si="17"/>
        <v>0.99846187667214192</v>
      </c>
      <c r="I388" s="40" t="str">
        <f t="shared" si="16"/>
        <v>C</v>
      </c>
    </row>
    <row r="389" spans="1:9" x14ac:dyDescent="0.3">
      <c r="A389" s="40">
        <v>81402</v>
      </c>
      <c r="B389" s="41" t="str">
        <f>VLOOKUP(A389,'IMPLANTAÇÃO SERVIÇOS'!$A$1:$G$170,2,FALSE)</f>
        <v>TE 90 GRAUS SOLDAVEL DIAMETRO 25 MM</v>
      </c>
      <c r="C389" s="42" t="str">
        <f>VLOOKUP(A389,'IMPLANTAÇÃO SERVIÇOS'!$A$1:$G$170,3,FALSE)</f>
        <v xml:space="preserve">Un    </v>
      </c>
      <c r="D389" s="43">
        <v>10</v>
      </c>
      <c r="E389" s="44">
        <f>VLOOKUP(A389,'IMPLANTAÇÃO SERVIÇOS'!$A$1:$G$170,5,FALSE)</f>
        <v>11.45</v>
      </c>
      <c r="F389" s="45">
        <v>114.5</v>
      </c>
      <c r="G389" s="46">
        <f t="shared" si="15"/>
        <v>4.5241245643139601E-5</v>
      </c>
      <c r="H389" s="47">
        <f t="shared" si="17"/>
        <v>0.99850711791778501</v>
      </c>
      <c r="I389" s="40" t="str">
        <f t="shared" si="16"/>
        <v>C</v>
      </c>
    </row>
    <row r="390" spans="1:9" x14ac:dyDescent="0.3">
      <c r="A390" s="40">
        <v>81131</v>
      </c>
      <c r="B390" s="41" t="str">
        <f>VLOOKUP(A390,'REFORMA SERVIÇOS'!$A$1:$G$325,2,FALSE)</f>
        <v>LUVA SOLDAVEL C/ROSCA DIAMETRO 25 X 3/4"</v>
      </c>
      <c r="C390" s="42" t="str">
        <f>VLOOKUP(A390,'REFORMA SERVIÇOS'!$A$1:$G$325,3,FALSE)</f>
        <v xml:space="preserve">Un    </v>
      </c>
      <c r="D390" s="43">
        <v>11</v>
      </c>
      <c r="E390" s="44">
        <f>VLOOKUP(A390,'REFORMA SERVIÇOS'!$A$1:$G$325,5,FALSE)</f>
        <v>10.38</v>
      </c>
      <c r="F390" s="45">
        <v>114.18</v>
      </c>
      <c r="G390" s="46">
        <f t="shared" si="15"/>
        <v>4.5114807227368379E-5</v>
      </c>
      <c r="H390" s="47">
        <f t="shared" si="17"/>
        <v>0.99855223272501237</v>
      </c>
      <c r="I390" s="40" t="str">
        <f t="shared" si="16"/>
        <v>C</v>
      </c>
    </row>
    <row r="391" spans="1:9" x14ac:dyDescent="0.3">
      <c r="A391" s="40">
        <v>80550</v>
      </c>
      <c r="B391" s="41" t="str">
        <f>VLOOKUP(A391,'REFORMA SERVIÇOS'!$A$1:$G$325,2,FALSE)</f>
        <v>FIXACAO P/LAVATORIO (PAR)</v>
      </c>
      <c r="C391" s="42" t="str">
        <f>VLOOKUP(A391,'REFORMA SERVIÇOS'!$A$1:$G$325,3,FALSE)</f>
        <v xml:space="preserve">PAR   </v>
      </c>
      <c r="D391" s="43">
        <v>5</v>
      </c>
      <c r="E391" s="44">
        <f>VLOOKUP(A391,'REFORMA SERVIÇOS'!$A$1:$G$325,5,FALSE)</f>
        <v>22.75</v>
      </c>
      <c r="F391" s="45">
        <v>113.75</v>
      </c>
      <c r="G391" s="46">
        <f t="shared" si="15"/>
        <v>4.4944905606175806E-5</v>
      </c>
      <c r="H391" s="47">
        <f t="shared" si="17"/>
        <v>0.9985971776306185</v>
      </c>
      <c r="I391" s="40" t="str">
        <f t="shared" si="16"/>
        <v>C</v>
      </c>
    </row>
    <row r="392" spans="1:9" x14ac:dyDescent="0.3">
      <c r="A392" s="40">
        <v>81504</v>
      </c>
      <c r="B392" s="41" t="str">
        <f>VLOOKUP(A392,'REFORMA SERVIÇOS'!$A$1:$G$325,2,FALSE)</f>
        <v>SOLUCAO LIMPADORA 1000 CM3</v>
      </c>
      <c r="C392" s="42" t="str">
        <f>VLOOKUP(A392,'REFORMA SERVIÇOS'!$A$1:$G$325,3,FALSE)</f>
        <v xml:space="preserve">Un    </v>
      </c>
      <c r="D392" s="43">
        <v>2</v>
      </c>
      <c r="E392" s="44">
        <f>VLOOKUP(A392,'REFORMA SERVIÇOS'!$A$1:$G$325,5,FALSE)</f>
        <v>56.65</v>
      </c>
      <c r="F392" s="45">
        <v>113.3</v>
      </c>
      <c r="G392" s="46">
        <f t="shared" si="15"/>
        <v>4.4767101583997521E-5</v>
      </c>
      <c r="H392" s="47">
        <f t="shared" si="17"/>
        <v>0.99864194473220247</v>
      </c>
      <c r="I392" s="40" t="str">
        <f t="shared" si="16"/>
        <v>C</v>
      </c>
    </row>
    <row r="393" spans="1:9" x14ac:dyDescent="0.3">
      <c r="A393" s="40">
        <v>70425</v>
      </c>
      <c r="B393" s="41" t="str">
        <f>VLOOKUP(A393,'REFORMA SERVIÇOS'!$A$1:$G$325,2,FALSE)</f>
        <v>BUCHA E ARRUELA METALICA DIAM. 2"</v>
      </c>
      <c r="C393" s="42" t="str">
        <f>VLOOKUP(A393,'REFORMA SERVIÇOS'!$A$1:$G$325,3,FALSE)</f>
        <v xml:space="preserve">PR    </v>
      </c>
      <c r="D393" s="43">
        <v>9</v>
      </c>
      <c r="E393" s="44">
        <f>VLOOKUP(A393,'REFORMA SERVIÇOS'!$A$1:$G$325,5,FALSE)</f>
        <v>12.3</v>
      </c>
      <c r="F393" s="45">
        <v>110.7</v>
      </c>
      <c r="G393" s="46">
        <f t="shared" si="15"/>
        <v>4.3739789455856362E-5</v>
      </c>
      <c r="H393" s="47">
        <f t="shared" si="17"/>
        <v>0.99868568452165829</v>
      </c>
      <c r="I393" s="40" t="str">
        <f t="shared" si="16"/>
        <v>C</v>
      </c>
    </row>
    <row r="394" spans="1:9" x14ac:dyDescent="0.3">
      <c r="A394" s="40">
        <v>81972</v>
      </c>
      <c r="B394" s="41" t="str">
        <f>VLOOKUP(A394,'REFORMA SERVIÇOS'!$A$1:$G$325,2,FALSE)</f>
        <v>JUNCAO SIMPLES DIAMETRO 75 X 75 MM (ESGOTO)</v>
      </c>
      <c r="C394" s="42" t="str">
        <f>VLOOKUP(A394,'REFORMA SERVIÇOS'!$A$1:$G$325,3,FALSE)</f>
        <v xml:space="preserve">Un    </v>
      </c>
      <c r="D394" s="43">
        <v>3</v>
      </c>
      <c r="E394" s="44">
        <f>VLOOKUP(A394,'REFORMA SERVIÇOS'!$A$1:$G$325,5,FALSE)</f>
        <v>36.58</v>
      </c>
      <c r="F394" s="45">
        <v>109.74</v>
      </c>
      <c r="G394" s="46">
        <f t="shared" si="15"/>
        <v>4.3360474208542705E-5</v>
      </c>
      <c r="H394" s="47">
        <f t="shared" si="17"/>
        <v>0.99872904499586679</v>
      </c>
      <c r="I394" s="40" t="str">
        <f t="shared" si="16"/>
        <v>C</v>
      </c>
    </row>
    <row r="395" spans="1:9" x14ac:dyDescent="0.3">
      <c r="A395" s="40" t="s">
        <v>541</v>
      </c>
      <c r="B395" s="41" t="str">
        <f>VLOOKUP(A395,'REFORMA SERVIÇOS'!$A$1:$G$325,2,FALSE)</f>
        <v>TERMINAL DE VENTILAÇÃO DIÂMETRO 75 MM</v>
      </c>
      <c r="C395" s="42" t="str">
        <f>VLOOKUP(A395,'REFORMA SERVIÇOS'!$A$1:$G$325,3,FALSE)</f>
        <v xml:space="preserve">un    </v>
      </c>
      <c r="D395" s="43">
        <v>4</v>
      </c>
      <c r="E395" s="44">
        <f>VLOOKUP(A395,'REFORMA SERVIÇOS'!$A$1:$G$325,5,FALSE)</f>
        <v>26.84</v>
      </c>
      <c r="F395" s="45">
        <v>107.36</v>
      </c>
      <c r="G395" s="46">
        <f t="shared" si="15"/>
        <v>4.2420088491244257E-5</v>
      </c>
      <c r="H395" s="47">
        <f t="shared" si="17"/>
        <v>0.99877146508435799</v>
      </c>
      <c r="I395" s="40" t="str">
        <f t="shared" si="16"/>
        <v>C</v>
      </c>
    </row>
    <row r="396" spans="1:9" x14ac:dyDescent="0.3">
      <c r="A396" s="40" t="s">
        <v>543</v>
      </c>
      <c r="B396" s="41" t="str">
        <f>VLOOKUP(A396,'REFORMA SERVIÇOS'!$A$1:$G$325,2,FALSE)</f>
        <v>PLACA SINALIZAÇÃO EDIFICAÇÃO - CÓDIGO M1 (25x35cm)</v>
      </c>
      <c r="C396" s="42" t="str">
        <f>VLOOKUP(A396,'REFORMA SERVIÇOS'!$A$1:$G$325,3,FALSE)</f>
        <v xml:space="preserve">un    </v>
      </c>
      <c r="D396" s="43">
        <v>2</v>
      </c>
      <c r="E396" s="44">
        <f>VLOOKUP(A396,'REFORMA SERVIÇOS'!$A$1:$G$325,5,FALSE)</f>
        <v>51.84</v>
      </c>
      <c r="F396" s="45">
        <v>103.68</v>
      </c>
      <c r="G396" s="46">
        <f t="shared" si="15"/>
        <v>4.0966046709875233E-5</v>
      </c>
      <c r="H396" s="47">
        <f t="shared" si="17"/>
        <v>0.99881243113106788</v>
      </c>
      <c r="I396" s="40" t="str">
        <f t="shared" si="16"/>
        <v>C</v>
      </c>
    </row>
    <row r="397" spans="1:9" x14ac:dyDescent="0.3">
      <c r="A397" s="40">
        <v>67022</v>
      </c>
      <c r="B397" s="41" t="str">
        <f>VLOOKUP(A397,'REFORMA SERVIÇOS'!$A$1:$G$325,2,FALSE)</f>
        <v>LIMPEZA DO SUBSTRATO COM APLICAÇÃO DE JATO DE ÁGUA FRIA</v>
      </c>
      <c r="C397" s="42" t="str">
        <f>VLOOKUP(A397,'REFORMA SERVIÇOS'!$A$1:$G$325,3,FALSE)</f>
        <v xml:space="preserve">m2    </v>
      </c>
      <c r="D397" s="43">
        <v>44.46</v>
      </c>
      <c r="E397" s="44">
        <f>VLOOKUP(A397,'REFORMA SERVIÇOS'!$A$1:$G$325,5,FALSE)</f>
        <v>2.33</v>
      </c>
      <c r="F397" s="45">
        <v>103.59</v>
      </c>
      <c r="G397" s="46">
        <f t="shared" ref="G397:G454" si="18">F397/$F$455</f>
        <v>4.0930485905439572E-5</v>
      </c>
      <c r="H397" s="47">
        <f t="shared" si="17"/>
        <v>0.99885336161697336</v>
      </c>
      <c r="I397" s="40" t="str">
        <f t="shared" ref="I397:I454" si="19">IF(H397&lt;=$M$12,"A",IF(H397&lt;=$M$13,"B","C"))</f>
        <v>C</v>
      </c>
    </row>
    <row r="398" spans="1:9" x14ac:dyDescent="0.3">
      <c r="A398" s="40" t="s">
        <v>205</v>
      </c>
      <c r="B398" s="41" t="str">
        <f>VLOOKUP(A398,'IMPLANTAÇÃO SERVIÇOS'!$A$1:$G$170,2,FALSE)</f>
        <v>JUNÇÃO SIMPLES, PVC, SERIE R, ÁGUA PLUVIAL, DN 100 X 100 MM, JUNTA ELÁSTICA</v>
      </c>
      <c r="C398" s="42" t="str">
        <f>VLOOKUP(A398,'IMPLANTAÇÃO SERVIÇOS'!$A$1:$G$170,3,FALSE)</f>
        <v xml:space="preserve">un    </v>
      </c>
      <c r="D398" s="43">
        <v>1</v>
      </c>
      <c r="E398" s="44">
        <f>VLOOKUP(A398,'IMPLANTAÇÃO SERVIÇOS'!$A$1:$G$170,5,FALSE)</f>
        <v>99.49</v>
      </c>
      <c r="F398" s="45">
        <v>99.49</v>
      </c>
      <c r="G398" s="46">
        <f t="shared" si="18"/>
        <v>3.9310493703370816E-5</v>
      </c>
      <c r="H398" s="47">
        <f t="shared" ref="H398:H454" si="20">G398+H397</f>
        <v>0.99889267211067678</v>
      </c>
      <c r="I398" s="40" t="str">
        <f t="shared" si="19"/>
        <v>C</v>
      </c>
    </row>
    <row r="399" spans="1:9" ht="28.8" x14ac:dyDescent="0.3">
      <c r="A399" s="40" t="s">
        <v>546</v>
      </c>
      <c r="B399" s="41" t="str">
        <f>VLOOKUP(A399,'REFORMA SERVIÇOS'!$A$1:$G$325,2,FALSE)</f>
        <v xml:space="preserve">SINALIZADOR DE OBSTÁCULO COMPOSTO POR GLOBO DE VIDRO DIFRATOR COM LAMPADA DE LONGA DURAÇÃO (&gt; 10.000 Hs) ACIONADA POR CÉLULA FOTOELÉTRICA </v>
      </c>
      <c r="C399" s="42" t="str">
        <f>VLOOKUP(A399,'REFORMA SERVIÇOS'!$A$1:$G$325,3,FALSE)</f>
        <v xml:space="preserve">un    </v>
      </c>
      <c r="D399" s="43">
        <v>1</v>
      </c>
      <c r="E399" s="44">
        <f>VLOOKUP(A399,'REFORMA SERVIÇOS'!$A$1:$G$325,5,FALSE)</f>
        <v>97.85</v>
      </c>
      <c r="F399" s="45">
        <v>97.85</v>
      </c>
      <c r="G399" s="46">
        <f t="shared" si="18"/>
        <v>3.8662496822543314E-5</v>
      </c>
      <c r="H399" s="47">
        <f t="shared" si="20"/>
        <v>0.99893133460749928</v>
      </c>
      <c r="I399" s="40" t="str">
        <f t="shared" si="19"/>
        <v>C</v>
      </c>
    </row>
    <row r="400" spans="1:9" x14ac:dyDescent="0.3">
      <c r="A400" s="40" t="s">
        <v>548</v>
      </c>
      <c r="B400" s="41" t="str">
        <f>VLOOKUP(A400,'REFORMA SERVIÇOS'!$A$1:$G$325,2,FALSE)</f>
        <v>PLACA SINALIZAÇÃO LOTAÇÃO MÁXIMA - CÓDIGO M2 (40x20cm)</v>
      </c>
      <c r="C400" s="42" t="str">
        <f>VLOOKUP(A400,'REFORMA SERVIÇOS'!$A$1:$G$325,3,FALSE)</f>
        <v xml:space="preserve">un    </v>
      </c>
      <c r="D400" s="43">
        <v>2</v>
      </c>
      <c r="E400" s="44">
        <f>VLOOKUP(A400,'REFORMA SERVIÇOS'!$A$1:$G$325,5,FALSE)</f>
        <v>48.25</v>
      </c>
      <c r="F400" s="45">
        <v>96.5</v>
      </c>
      <c r="G400" s="46">
        <f t="shared" si="18"/>
        <v>3.8129084756008486E-5</v>
      </c>
      <c r="H400" s="47">
        <f t="shared" si="20"/>
        <v>0.99896946369225526</v>
      </c>
      <c r="I400" s="40" t="str">
        <f t="shared" si="19"/>
        <v>C</v>
      </c>
    </row>
    <row r="401" spans="1:9" x14ac:dyDescent="0.3">
      <c r="A401" s="40">
        <v>81421</v>
      </c>
      <c r="B401" s="41" t="str">
        <f>VLOOKUP(A401,'IMPLANTAÇÃO SERVIÇOS'!$A$1:$G$170,2,FALSE)</f>
        <v>TE REDUCAO 90 GRAUS SOLDAVEL 32 X 25 mm</v>
      </c>
      <c r="C401" s="42" t="str">
        <f>VLOOKUP(A401,'IMPLANTAÇÃO SERVIÇOS'!$A$1:$G$170,3,FALSE)</f>
        <v xml:space="preserve">Un    </v>
      </c>
      <c r="D401" s="43">
        <v>5</v>
      </c>
      <c r="E401" s="44">
        <f>VLOOKUP(A401,'IMPLANTAÇÃO SERVIÇOS'!$A$1:$G$170,5,FALSE)</f>
        <v>19.239999999999998</v>
      </c>
      <c r="F401" s="45">
        <v>96.199999999999989</v>
      </c>
      <c r="G401" s="46">
        <f t="shared" si="18"/>
        <v>3.8010548741222963E-5</v>
      </c>
      <c r="H401" s="47">
        <f t="shared" si="20"/>
        <v>0.99900747424099645</v>
      </c>
      <c r="I401" s="40" t="str">
        <f t="shared" si="19"/>
        <v>C</v>
      </c>
    </row>
    <row r="402" spans="1:9" x14ac:dyDescent="0.3">
      <c r="A402" s="40">
        <v>82003</v>
      </c>
      <c r="B402" s="41" t="str">
        <f>VLOOKUP(A402,'REFORMA SERVIÇOS'!$A$1:$G$325,2,FALSE)</f>
        <v>LUVA SIMPLES DIAMETRO 75 MM - (ESGOTO)</v>
      </c>
      <c r="C402" s="42" t="str">
        <f>VLOOKUP(A402,'REFORMA SERVIÇOS'!$A$1:$G$325,3,FALSE)</f>
        <v xml:space="preserve">Un    </v>
      </c>
      <c r="D402" s="43">
        <v>6</v>
      </c>
      <c r="E402" s="44">
        <f>VLOOKUP(A402,'REFORMA SERVIÇOS'!$A$1:$G$325,5,FALSE)</f>
        <v>15.6</v>
      </c>
      <c r="F402" s="45">
        <v>93.6</v>
      </c>
      <c r="G402" s="46">
        <f t="shared" si="18"/>
        <v>3.6983236613081804E-5</v>
      </c>
      <c r="H402" s="47">
        <f t="shared" si="20"/>
        <v>0.9990444574776095</v>
      </c>
      <c r="I402" s="40" t="str">
        <f t="shared" si="19"/>
        <v>C</v>
      </c>
    </row>
    <row r="403" spans="1:9" x14ac:dyDescent="0.3">
      <c r="A403" s="40">
        <v>81602</v>
      </c>
      <c r="B403" s="41" t="str">
        <f>VLOOKUP(A403,'REFORMA SERVIÇOS'!$A$1:$G$325,2,FALSE)</f>
        <v>BUCHA DE REDUCAO LONGA 50 X 40 MM - (ESGOTO)</v>
      </c>
      <c r="C403" s="42" t="str">
        <f>VLOOKUP(A403,'REFORMA SERVIÇOS'!$A$1:$G$325,3,FALSE)</f>
        <v xml:space="preserve">Un    </v>
      </c>
      <c r="D403" s="43">
        <v>9</v>
      </c>
      <c r="E403" s="44">
        <f>VLOOKUP(A403,'REFORMA SERVIÇOS'!$A$1:$G$325,5,FALSE)</f>
        <v>10.19</v>
      </c>
      <c r="F403" s="45">
        <v>91.71</v>
      </c>
      <c r="G403" s="46">
        <f t="shared" si="18"/>
        <v>3.6236459719933037E-5</v>
      </c>
      <c r="H403" s="47">
        <f t="shared" si="20"/>
        <v>0.99908069393732946</v>
      </c>
      <c r="I403" s="40" t="str">
        <f t="shared" si="19"/>
        <v>C</v>
      </c>
    </row>
    <row r="404" spans="1:9" x14ac:dyDescent="0.3">
      <c r="A404" s="40">
        <v>81181</v>
      </c>
      <c r="B404" s="41" t="str">
        <f>VLOOKUP(A404,'IMPLANTAÇÃO SERVIÇOS'!$A$1:$G$170,2,FALSE)</f>
        <v>BUCHA DE REDUCAO SOLDAVEL LONGA 60 X 25 mm</v>
      </c>
      <c r="C404" s="42" t="str">
        <f>VLOOKUP(A404,'IMPLANTAÇÃO SERVIÇOS'!$A$1:$G$170,3,FALSE)</f>
        <v xml:space="preserve">Un    </v>
      </c>
      <c r="D404" s="43">
        <v>5</v>
      </c>
      <c r="E404" s="44">
        <f>VLOOKUP(A404,'IMPLANTAÇÃO SERVIÇOS'!$A$1:$G$170,5,FALSE)</f>
        <v>18.22</v>
      </c>
      <c r="F404" s="45">
        <v>91.1</v>
      </c>
      <c r="G404" s="46">
        <f t="shared" si="18"/>
        <v>3.5995436489869148E-5</v>
      </c>
      <c r="H404" s="47">
        <f t="shared" si="20"/>
        <v>0.99911668937381937</v>
      </c>
      <c r="I404" s="40" t="str">
        <f t="shared" si="19"/>
        <v>C</v>
      </c>
    </row>
    <row r="405" spans="1:9" x14ac:dyDescent="0.3">
      <c r="A405" s="40">
        <v>81427</v>
      </c>
      <c r="B405" s="41" t="str">
        <f>VLOOKUP(A405,'IMPLANTAÇÃO SERVIÇOS'!$A$1:$G$170,2,FALSE)</f>
        <v>TE DE REDUCAO 90 GRAUS SOLDAVEL 75 X 50 MM</v>
      </c>
      <c r="C405" s="42" t="str">
        <f>VLOOKUP(A405,'IMPLANTAÇÃO SERVIÇOS'!$A$1:$G$170,3,FALSE)</f>
        <v xml:space="preserve">Un    </v>
      </c>
      <c r="D405" s="43">
        <v>1</v>
      </c>
      <c r="E405" s="44">
        <f>VLOOKUP(A405,'IMPLANTAÇÃO SERVIÇOS'!$A$1:$G$170,5,FALSE)</f>
        <v>90.48</v>
      </c>
      <c r="F405" s="45">
        <v>90.48</v>
      </c>
      <c r="G405" s="46">
        <f t="shared" si="18"/>
        <v>3.575046205931241E-5</v>
      </c>
      <c r="H405" s="47">
        <f t="shared" si="20"/>
        <v>0.99915243983587865</v>
      </c>
      <c r="I405" s="40" t="str">
        <f t="shared" si="19"/>
        <v>C</v>
      </c>
    </row>
    <row r="406" spans="1:9" x14ac:dyDescent="0.3">
      <c r="A406" s="40">
        <v>71321</v>
      </c>
      <c r="B406" s="41" t="str">
        <f>VLOOKUP(A406,'REFORMA SERVIÇOS'!$A$1:$G$325,2,FALSE)</f>
        <v>FITA DE AUTO FUSAO, ROLO E 10,00 MM</v>
      </c>
      <c r="C406" s="42" t="str">
        <f>VLOOKUP(A406,'REFORMA SERVIÇOS'!$A$1:$G$325,3,FALSE)</f>
        <v xml:space="preserve">Un    </v>
      </c>
      <c r="D406" s="43">
        <v>2</v>
      </c>
      <c r="E406" s="44">
        <f>VLOOKUP(A406,'REFORMA SERVIÇOS'!$A$1:$G$325,5,FALSE)</f>
        <v>38.69</v>
      </c>
      <c r="F406" s="45">
        <v>77.38</v>
      </c>
      <c r="G406" s="46">
        <f t="shared" si="18"/>
        <v>3.0574389413678098E-5</v>
      </c>
      <c r="H406" s="47">
        <f t="shared" si="20"/>
        <v>0.99918301422529232</v>
      </c>
      <c r="I406" s="40" t="str">
        <f t="shared" si="19"/>
        <v>C</v>
      </c>
    </row>
    <row r="407" spans="1:9" x14ac:dyDescent="0.3">
      <c r="A407" s="40" t="s">
        <v>553</v>
      </c>
      <c r="B407" s="41" t="str">
        <f>VLOOKUP(A407,'REFORMA SERVIÇOS'!$A$1:$G$325,2,FALSE)</f>
        <v>SUPORTE-GUIA SIMPLES</v>
      </c>
      <c r="C407" s="42" t="str">
        <f>VLOOKUP(A407,'REFORMA SERVIÇOS'!$A$1:$G$325,3,FALSE)</f>
        <v xml:space="preserve">un    </v>
      </c>
      <c r="D407" s="43">
        <v>5</v>
      </c>
      <c r="E407" s="44">
        <f>VLOOKUP(A407,'REFORMA SERVIÇOS'!$A$1:$G$325,5,FALSE)</f>
        <v>15.44</v>
      </c>
      <c r="F407" s="45">
        <v>77.2</v>
      </c>
      <c r="G407" s="46">
        <f t="shared" si="18"/>
        <v>3.0503267804806789E-5</v>
      </c>
      <c r="H407" s="47">
        <f t="shared" si="20"/>
        <v>0.99921351749309717</v>
      </c>
      <c r="I407" s="40" t="str">
        <f t="shared" si="19"/>
        <v>C</v>
      </c>
    </row>
    <row r="408" spans="1:9" x14ac:dyDescent="0.3">
      <c r="A408" s="40">
        <v>81403</v>
      </c>
      <c r="B408" s="41" t="str">
        <f>VLOOKUP(A408,'REFORMA SERVIÇOS'!$A$1:$G$325,2,FALSE)</f>
        <v>TE 90 GRAUS SOLDAVEL DIAMETRO 32 MM</v>
      </c>
      <c r="C408" s="42" t="str">
        <f>VLOOKUP(A408,'REFORMA SERVIÇOS'!$A$1:$G$325,3,FALSE)</f>
        <v xml:space="preserve">Un    </v>
      </c>
      <c r="D408" s="43">
        <v>5</v>
      </c>
      <c r="E408" s="44">
        <f>VLOOKUP(A408,'REFORMA SERVIÇOS'!$A$1:$G$325,5,FALSE)</f>
        <v>15.25</v>
      </c>
      <c r="F408" s="45">
        <v>76.25</v>
      </c>
      <c r="G408" s="46">
        <f t="shared" si="18"/>
        <v>3.0127903757985978E-5</v>
      </c>
      <c r="H408" s="47">
        <f t="shared" si="20"/>
        <v>0.99924364539685517</v>
      </c>
      <c r="I408" s="40" t="str">
        <f t="shared" si="19"/>
        <v>C</v>
      </c>
    </row>
    <row r="409" spans="1:9" x14ac:dyDescent="0.3">
      <c r="A409" s="40">
        <v>81425</v>
      </c>
      <c r="B409" s="41" t="str">
        <f>VLOOKUP(A409,'IMPLANTAÇÃO SERVIÇOS'!$A$1:$G$170,2,FALSE)</f>
        <v>TE REDUCAO 90 GRAUS SOLDAVEL 50 X 32 mm</v>
      </c>
      <c r="C409" s="42" t="str">
        <f>VLOOKUP(A409,'IMPLANTAÇÃO SERVIÇOS'!$A$1:$G$170,3,FALSE)</f>
        <v xml:space="preserve">Un    </v>
      </c>
      <c r="D409" s="43">
        <v>2</v>
      </c>
      <c r="E409" s="44">
        <f>VLOOKUP(A409,'IMPLANTAÇÃO SERVIÇOS'!$A$1:$G$170,5,FALSE)</f>
        <v>36.99</v>
      </c>
      <c r="F409" s="45">
        <v>73.98</v>
      </c>
      <c r="G409" s="46">
        <f t="shared" si="18"/>
        <v>2.9230981246108889E-5</v>
      </c>
      <c r="H409" s="47">
        <f t="shared" si="20"/>
        <v>0.99927287637810125</v>
      </c>
      <c r="I409" s="40" t="str">
        <f t="shared" si="19"/>
        <v>C</v>
      </c>
    </row>
    <row r="410" spans="1:9" x14ac:dyDescent="0.3">
      <c r="A410" s="40" t="s">
        <v>556</v>
      </c>
      <c r="B410" s="41" t="str">
        <f>VLOOKUP(A410,'REFORMA SERVIÇOS'!$A$1:$G$325,2,FALSE)</f>
        <v>PLACA SAÍDA DE EMERGÊNCIA - SAÍDA - CÓDIGO S12 (24x12cm)</v>
      </c>
      <c r="C410" s="42" t="str">
        <f>VLOOKUP(A410,'REFORMA SERVIÇOS'!$A$1:$G$325,3,FALSE)</f>
        <v xml:space="preserve">un    </v>
      </c>
      <c r="D410" s="43">
        <v>4</v>
      </c>
      <c r="E410" s="44">
        <f>VLOOKUP(A410,'REFORMA SERVIÇOS'!$A$1:$G$325,5,FALSE)</f>
        <v>18.21</v>
      </c>
      <c r="F410" s="45">
        <v>72.84</v>
      </c>
      <c r="G410" s="46">
        <f t="shared" si="18"/>
        <v>2.8780544389923916E-5</v>
      </c>
      <c r="H410" s="47">
        <f t="shared" si="20"/>
        <v>0.99930165692249118</v>
      </c>
      <c r="I410" s="40" t="str">
        <f t="shared" si="19"/>
        <v>C</v>
      </c>
    </row>
    <row r="411" spans="1:9" x14ac:dyDescent="0.3">
      <c r="A411" s="40">
        <v>81783</v>
      </c>
      <c r="B411" s="41" t="str">
        <f>VLOOKUP(A411,'REFORMA SERVIÇOS'!$A$1:$G$325,2,FALSE)</f>
        <v>GRELHA REDONDA ACO INOX ROTATIVA DIAM. 100 MM</v>
      </c>
      <c r="C411" s="42" t="str">
        <f>VLOOKUP(A411,'REFORMA SERVIÇOS'!$A$1:$G$325,3,FALSE)</f>
        <v xml:space="preserve">Un    </v>
      </c>
      <c r="D411" s="43">
        <v>2</v>
      </c>
      <c r="E411" s="44">
        <f>VLOOKUP(A411,'REFORMA SERVIÇOS'!$A$1:$G$325,5,FALSE)</f>
        <v>35.35</v>
      </c>
      <c r="F411" s="45">
        <v>70.7</v>
      </c>
      <c r="G411" s="46">
        <f t="shared" si="18"/>
        <v>2.7934987484453884E-5</v>
      </c>
      <c r="H411" s="47">
        <f t="shared" si="20"/>
        <v>0.99932959190997561</v>
      </c>
      <c r="I411" s="40" t="str">
        <f t="shared" si="19"/>
        <v>C</v>
      </c>
    </row>
    <row r="412" spans="1:9" x14ac:dyDescent="0.3">
      <c r="A412" s="40">
        <v>81661</v>
      </c>
      <c r="B412" s="41" t="str">
        <f>VLOOKUP(A412,'REFORMA SERVIÇOS'!$A$1:$G$325,2,FALSE)</f>
        <v>CORPO CAIXA SIFONADA DIAM. 100 X 100 X 50</v>
      </c>
      <c r="C412" s="42" t="str">
        <f>VLOOKUP(A412,'REFORMA SERVIÇOS'!$A$1:$G$325,3,FALSE)</f>
        <v xml:space="preserve">Un    </v>
      </c>
      <c r="D412" s="43">
        <v>2</v>
      </c>
      <c r="E412" s="44">
        <f>VLOOKUP(A412,'REFORMA SERVIÇOS'!$A$1:$G$325,5,FALSE)</f>
        <v>34</v>
      </c>
      <c r="F412" s="45">
        <v>68</v>
      </c>
      <c r="G412" s="46">
        <f t="shared" si="18"/>
        <v>2.6868163351384215E-5</v>
      </c>
      <c r="H412" s="47">
        <f t="shared" si="20"/>
        <v>0.99935646007332701</v>
      </c>
      <c r="I412" s="40" t="str">
        <f t="shared" si="19"/>
        <v>C</v>
      </c>
    </row>
    <row r="413" spans="1:9" x14ac:dyDescent="0.3">
      <c r="A413" s="40">
        <v>41002</v>
      </c>
      <c r="B413" s="41" t="str">
        <f>VLOOKUP(A413,'REFORMA SERVIÇOS'!$A$1:$G$325,2,FALSE)</f>
        <v>APILOAMENTO</v>
      </c>
      <c r="C413" s="42" t="str">
        <f>VLOOKUP(A413,'REFORMA SERVIÇOS'!$A$1:$G$325,3,FALSE)</f>
        <v xml:space="preserve">m2    </v>
      </c>
      <c r="D413" s="43">
        <v>8.5559999999999992</v>
      </c>
      <c r="E413" s="44">
        <f>VLOOKUP(A413,'REFORMA SERVIÇOS'!$A$1:$G$325,5,FALSE)</f>
        <v>7.65</v>
      </c>
      <c r="F413" s="45">
        <v>65.45</v>
      </c>
      <c r="G413" s="46">
        <f t="shared" si="18"/>
        <v>2.5860607225707308E-5</v>
      </c>
      <c r="H413" s="47">
        <f t="shared" si="20"/>
        <v>0.99938232068055277</v>
      </c>
      <c r="I413" s="40" t="str">
        <f t="shared" si="19"/>
        <v>C</v>
      </c>
    </row>
    <row r="414" spans="1:9" x14ac:dyDescent="0.3">
      <c r="A414" s="40" t="s">
        <v>561</v>
      </c>
      <c r="B414" s="41" t="str">
        <f>VLOOKUP(A414,'REFORMA SERVIÇOS'!$A$1:$G$325,2,FALSE)</f>
        <v>ABRACADEIRA-GUIA SIMPLES 2" UMA DESCIDA</v>
      </c>
      <c r="C414" s="42" t="str">
        <f>VLOOKUP(A414,'REFORMA SERVIÇOS'!$A$1:$G$325,3,FALSE)</f>
        <v xml:space="preserve">un    </v>
      </c>
      <c r="D414" s="43">
        <v>2</v>
      </c>
      <c r="E414" s="44">
        <f>VLOOKUP(A414,'REFORMA SERVIÇOS'!$A$1:$G$325,5,FALSE)</f>
        <v>32.43</v>
      </c>
      <c r="F414" s="45">
        <v>64.86</v>
      </c>
      <c r="G414" s="46">
        <f t="shared" si="18"/>
        <v>2.562748639662912E-5</v>
      </c>
      <c r="H414" s="47">
        <f t="shared" si="20"/>
        <v>0.99940794816694944</v>
      </c>
      <c r="I414" s="40" t="str">
        <f t="shared" si="19"/>
        <v>C</v>
      </c>
    </row>
    <row r="415" spans="1:9" x14ac:dyDescent="0.3">
      <c r="A415" s="40">
        <v>71331</v>
      </c>
      <c r="B415" s="41" t="str">
        <f>VLOOKUP(A415,'REFORMA SERVIÇOS'!$A$1:$G$325,2,FALSE)</f>
        <v>FITA ISOLANTE, ROLO DE 20,00 M</v>
      </c>
      <c r="C415" s="42" t="str">
        <f>VLOOKUP(A415,'REFORMA SERVIÇOS'!$A$1:$G$325,3,FALSE)</f>
        <v xml:space="preserve">Un    </v>
      </c>
      <c r="D415" s="43">
        <v>2</v>
      </c>
      <c r="E415" s="44">
        <f>VLOOKUP(A415,'REFORMA SERVIÇOS'!$A$1:$G$325,5,FALSE)</f>
        <v>31.12</v>
      </c>
      <c r="F415" s="45">
        <v>62.24</v>
      </c>
      <c r="G415" s="46">
        <f t="shared" si="18"/>
        <v>2.459227186750226E-5</v>
      </c>
      <c r="H415" s="47">
        <f t="shared" si="20"/>
        <v>0.99943254043881691</v>
      </c>
      <c r="I415" s="40" t="str">
        <f t="shared" si="19"/>
        <v>C</v>
      </c>
    </row>
    <row r="416" spans="1:9" x14ac:dyDescent="0.3">
      <c r="A416" s="40">
        <v>71431</v>
      </c>
      <c r="B416" s="41" t="str">
        <f>VLOOKUP(A416,'REFORMA SERVIÇOS'!$A$1:$G$325,2,FALSE)</f>
        <v>INTERRUPTOR PARALELO SIMPLES (1 SECAO)</v>
      </c>
      <c r="C416" s="42" t="str">
        <f>VLOOKUP(A416,'REFORMA SERVIÇOS'!$A$1:$G$325,3,FALSE)</f>
        <v xml:space="preserve">Un    </v>
      </c>
      <c r="D416" s="43">
        <v>2</v>
      </c>
      <c r="E416" s="44">
        <f>VLOOKUP(A416,'REFORMA SERVIÇOS'!$A$1:$G$325,5,FALSE)</f>
        <v>31.11</v>
      </c>
      <c r="F416" s="45">
        <v>62.22</v>
      </c>
      <c r="G416" s="46">
        <f t="shared" si="18"/>
        <v>2.4584369466516558E-5</v>
      </c>
      <c r="H416" s="47">
        <f t="shared" si="20"/>
        <v>0.99945712480828341</v>
      </c>
      <c r="I416" s="40" t="str">
        <f t="shared" si="19"/>
        <v>C</v>
      </c>
    </row>
    <row r="417" spans="1:9" x14ac:dyDescent="0.3">
      <c r="A417" s="40">
        <v>82232</v>
      </c>
      <c r="B417" s="41" t="str">
        <f>VLOOKUP(A417,'REFORMA SERVIÇOS'!$A$1:$G$325,2,FALSE)</f>
        <v>TE SANITARIO DIAMETRO 75 X 75 MM (ESGOTO)</v>
      </c>
      <c r="C417" s="42" t="str">
        <f>VLOOKUP(A417,'REFORMA SERVIÇOS'!$A$1:$G$325,3,FALSE)</f>
        <v xml:space="preserve">Un    </v>
      </c>
      <c r="D417" s="43">
        <v>2</v>
      </c>
      <c r="E417" s="44">
        <f>VLOOKUP(A417,'REFORMA SERVIÇOS'!$A$1:$G$325,5,FALSE)</f>
        <v>30.41</v>
      </c>
      <c r="F417" s="45">
        <v>60.82</v>
      </c>
      <c r="G417" s="46">
        <f t="shared" si="18"/>
        <v>2.4031201397517472E-5</v>
      </c>
      <c r="H417" s="47">
        <f t="shared" si="20"/>
        <v>0.9994811560096809</v>
      </c>
      <c r="I417" s="40" t="str">
        <f t="shared" si="19"/>
        <v>C</v>
      </c>
    </row>
    <row r="418" spans="1:9" ht="28.8" x14ac:dyDescent="0.3">
      <c r="A418" s="40" t="s">
        <v>566</v>
      </c>
      <c r="B418" s="41" t="str">
        <f>VLOOKUP(A418,'REFORMA SERVIÇOS'!$A$1:$G$325,2,FALSE)</f>
        <v>MONOBLOCO COM TAMPA CEGA, COMPLETO, COM PARAFUSOS, ESPELHO E CAIXA DE PASSAGEM 4X2" PARA FUTURA INSTALAÇÃO DE AR CONDICIONADO. REF. TRAMONTINA OU EQUIVALENTE.</v>
      </c>
      <c r="C418" s="42" t="str">
        <f>VLOOKUP(A418,'REFORMA SERVIÇOS'!$A$1:$G$325,3,FALSE)</f>
        <v xml:space="preserve">un    </v>
      </c>
      <c r="D418" s="43">
        <v>2</v>
      </c>
      <c r="E418" s="44">
        <f>VLOOKUP(A418,'REFORMA SERVIÇOS'!$A$1:$G$325,5,FALSE)</f>
        <v>30.11</v>
      </c>
      <c r="F418" s="45">
        <v>60.22</v>
      </c>
      <c r="G418" s="46">
        <f t="shared" si="18"/>
        <v>2.3794129367946432E-5</v>
      </c>
      <c r="H418" s="47">
        <f t="shared" si="20"/>
        <v>0.99950495013904883</v>
      </c>
      <c r="I418" s="40" t="str">
        <f t="shared" si="19"/>
        <v>C</v>
      </c>
    </row>
    <row r="419" spans="1:9" x14ac:dyDescent="0.3">
      <c r="A419" s="40">
        <v>81067</v>
      </c>
      <c r="B419" s="41" t="str">
        <f>VLOOKUP(A419,'REFORMA SERVIÇOS'!$A$1:$G$325,2,FALSE)</f>
        <v>ADAPTADOR SOLDÁVEL CURTO C/ BOLSA E ROSCA PARA REGISTRO 32X1"</v>
      </c>
      <c r="C419" s="42" t="str">
        <f>VLOOKUP(A419,'REFORMA SERVIÇOS'!$A$1:$G$325,3,FALSE)</f>
        <v xml:space="preserve">Un    </v>
      </c>
      <c r="D419" s="43">
        <v>8</v>
      </c>
      <c r="E419" s="44">
        <f>VLOOKUP(A419,'REFORMA SERVIÇOS'!$A$1:$G$325,5,FALSE)</f>
        <v>7.37</v>
      </c>
      <c r="F419" s="45">
        <v>58.96</v>
      </c>
      <c r="G419" s="46">
        <f t="shared" si="18"/>
        <v>2.3296278105847255E-5</v>
      </c>
      <c r="H419" s="47">
        <f t="shared" si="20"/>
        <v>0.99952824641715465</v>
      </c>
      <c r="I419" s="40" t="str">
        <f t="shared" si="19"/>
        <v>C</v>
      </c>
    </row>
    <row r="420" spans="1:9" x14ac:dyDescent="0.3">
      <c r="A420" s="40" t="s">
        <v>569</v>
      </c>
      <c r="B420" s="41" t="str">
        <f>VLOOKUP(A420,'REFORMA SERVIÇOS'!$A$1:$G$325,2,FALSE)</f>
        <v>PLACA SINALIZAÇÃO DE EQUIPAMENTOS - EXTINTOR DE INCÊNDIO - CÓDIGO E5 (20x20cm)</v>
      </c>
      <c r="C420" s="42" t="str">
        <f>VLOOKUP(A420,'REFORMA SERVIÇOS'!$A$1:$G$325,3,FALSE)</f>
        <v xml:space="preserve">un    </v>
      </c>
      <c r="D420" s="43">
        <v>4</v>
      </c>
      <c r="E420" s="44">
        <f>VLOOKUP(A420,'REFORMA SERVIÇOS'!$A$1:$G$325,5,FALSE)</f>
        <v>14.48</v>
      </c>
      <c r="F420" s="45">
        <v>57.92</v>
      </c>
      <c r="G420" s="46">
        <f t="shared" si="18"/>
        <v>2.2885353254590793E-5</v>
      </c>
      <c r="H420" s="47">
        <f t="shared" si="20"/>
        <v>0.99955113177040922</v>
      </c>
      <c r="I420" s="40" t="str">
        <f t="shared" si="19"/>
        <v>C</v>
      </c>
    </row>
    <row r="421" spans="1:9" x14ac:dyDescent="0.3">
      <c r="A421" s="40">
        <v>81731</v>
      </c>
      <c r="B421" s="41" t="str">
        <f>VLOOKUP(A421,'REFORMA SERVIÇOS'!$A$1:$G$325,2,FALSE)</f>
        <v>CURVA 90 GRAUS CURTA DIAM. 50 MM (ESGOTO)</v>
      </c>
      <c r="C421" s="42" t="str">
        <f>VLOOKUP(A421,'REFORMA SERVIÇOS'!$A$1:$G$325,3,FALSE)</f>
        <v xml:space="preserve">Un    </v>
      </c>
      <c r="D421" s="43">
        <v>2</v>
      </c>
      <c r="E421" s="44">
        <f>VLOOKUP(A421,'REFORMA SERVIÇOS'!$A$1:$G$325,5,FALSE)</f>
        <v>28.81</v>
      </c>
      <c r="F421" s="45">
        <v>57.62</v>
      </c>
      <c r="G421" s="46">
        <f t="shared" si="18"/>
        <v>2.2766817239805273E-5</v>
      </c>
      <c r="H421" s="47">
        <f t="shared" si="20"/>
        <v>0.999573898587649</v>
      </c>
      <c r="I421" s="40" t="str">
        <f t="shared" si="19"/>
        <v>C</v>
      </c>
    </row>
    <row r="422" spans="1:9" x14ac:dyDescent="0.3">
      <c r="A422" s="40">
        <v>71430</v>
      </c>
      <c r="B422" s="41" t="str">
        <f>VLOOKUP(A422,'REFORMA SERVIÇOS'!$A$1:$G$325,2,FALSE)</f>
        <v>INTERRUPTOR INTERMEDIARIO (FOUR-WAY)</v>
      </c>
      <c r="C422" s="42" t="str">
        <f>VLOOKUP(A422,'REFORMA SERVIÇOS'!$A$1:$G$325,3,FALSE)</f>
        <v xml:space="preserve">Un    </v>
      </c>
      <c r="D422" s="43">
        <v>1</v>
      </c>
      <c r="E422" s="44">
        <f>VLOOKUP(A422,'REFORMA SERVIÇOS'!$A$1:$G$325,5,FALSE)</f>
        <v>55.7</v>
      </c>
      <c r="F422" s="45">
        <v>55.7</v>
      </c>
      <c r="G422" s="46">
        <f t="shared" si="18"/>
        <v>2.2008186745177956E-5</v>
      </c>
      <c r="H422" s="47">
        <f t="shared" si="20"/>
        <v>0.99959590677439414</v>
      </c>
      <c r="I422" s="40" t="str">
        <f t="shared" si="19"/>
        <v>C</v>
      </c>
    </row>
    <row r="423" spans="1:9" x14ac:dyDescent="0.3">
      <c r="A423" s="40">
        <v>81162</v>
      </c>
      <c r="B423" s="41" t="str">
        <f>VLOOKUP(A423,'IMPLANTAÇÃO SERVIÇOS'!$A$1:$G$170,2,FALSE)</f>
        <v>BUCHA DE REDUCAO SOLDÁVEL CURTA 32 X 25 MM</v>
      </c>
      <c r="C423" s="42" t="str">
        <f>VLOOKUP(A423,'IMPLANTAÇÃO SERVIÇOS'!$A$1:$G$170,3,FALSE)</f>
        <v xml:space="preserve">Un    </v>
      </c>
      <c r="D423" s="43">
        <v>9</v>
      </c>
      <c r="E423" s="44">
        <f>VLOOKUP(A423,'IMPLANTAÇÃO SERVIÇOS'!$A$1:$G$170,5,FALSE)</f>
        <v>5.95</v>
      </c>
      <c r="F423" s="45">
        <v>53.550000000000004</v>
      </c>
      <c r="G423" s="46">
        <f t="shared" si="18"/>
        <v>2.1158678639215071E-5</v>
      </c>
      <c r="H423" s="47">
        <f t="shared" si="20"/>
        <v>0.9996170654530333</v>
      </c>
      <c r="I423" s="40" t="str">
        <f t="shared" si="19"/>
        <v>C</v>
      </c>
    </row>
    <row r="424" spans="1:9" x14ac:dyDescent="0.3">
      <c r="A424" s="40" t="s">
        <v>573</v>
      </c>
      <c r="B424" s="41" t="str">
        <f>VLOOKUP(A424,'REFORMA SERVIÇOS'!$A$1:$G$325,2,FALSE)</f>
        <v>ABRACADEIRA-GUIA REFORCADA 2" UMA DESCIDA</v>
      </c>
      <c r="C424" s="42" t="str">
        <f>VLOOKUP(A424,'REFORMA SERVIÇOS'!$A$1:$G$325,3,FALSE)</f>
        <v xml:space="preserve">un    </v>
      </c>
      <c r="D424" s="43">
        <v>1</v>
      </c>
      <c r="E424" s="44">
        <f>VLOOKUP(A424,'REFORMA SERVIÇOS'!$A$1:$G$325,5,FALSE)</f>
        <v>52.72</v>
      </c>
      <c r="F424" s="45">
        <v>52.72</v>
      </c>
      <c r="G424" s="46">
        <f t="shared" si="18"/>
        <v>2.0830728998308468E-5</v>
      </c>
      <c r="H424" s="47">
        <f t="shared" si="20"/>
        <v>0.99963789618203158</v>
      </c>
      <c r="I424" s="40" t="str">
        <f t="shared" si="19"/>
        <v>C</v>
      </c>
    </row>
    <row r="425" spans="1:9" x14ac:dyDescent="0.3">
      <c r="A425" s="40">
        <v>20117</v>
      </c>
      <c r="B425" s="41" t="str">
        <f>VLOOKUP(A425,'REFORMA SERVIÇOS'!$A$1:$G$325,2,FALSE)</f>
        <v>DEMOLIÇÃO MANUAL DE REVESTIMENTO COM ARGAMASSA COM TRANSPORTE ATÉ CAÇAMBA E CARGA</v>
      </c>
      <c r="C425" s="42" t="str">
        <f>VLOOKUP(A425,'REFORMA SERVIÇOS'!$A$1:$G$325,3,FALSE)</f>
        <v xml:space="preserve">m2    </v>
      </c>
      <c r="D425" s="43">
        <v>7.23</v>
      </c>
      <c r="E425" s="44">
        <f>VLOOKUP(A425,'REFORMA SERVIÇOS'!$A$1:$G$325,5,FALSE)</f>
        <v>7.16</v>
      </c>
      <c r="F425" s="45">
        <v>51.76</v>
      </c>
      <c r="G425" s="46">
        <f t="shared" si="18"/>
        <v>2.0451413750994808E-5</v>
      </c>
      <c r="H425" s="47">
        <f t="shared" si="20"/>
        <v>0.99965834759578254</v>
      </c>
      <c r="I425" s="40" t="str">
        <f t="shared" si="19"/>
        <v>C</v>
      </c>
    </row>
    <row r="426" spans="1:9" x14ac:dyDescent="0.3">
      <c r="A426" s="40">
        <v>72397</v>
      </c>
      <c r="B426" s="41" t="str">
        <f>VLOOKUP(A426,'REFORMA SERVIÇOS'!$A$1:$G$325,2,FALSE)</f>
        <v>TAMPA CEGA PLÁSTICA 4"X2" COM FURO CENTRAL (PARA TV/SOM...)</v>
      </c>
      <c r="C426" s="42" t="str">
        <f>VLOOKUP(A426,'REFORMA SERVIÇOS'!$A$1:$G$325,3,FALSE)</f>
        <v xml:space="preserve">un    </v>
      </c>
      <c r="D426" s="43">
        <v>7</v>
      </c>
      <c r="E426" s="44">
        <f>VLOOKUP(A426,'REFORMA SERVIÇOS'!$A$1:$G$325,5,FALSE)</f>
        <v>7.19</v>
      </c>
      <c r="F426" s="45">
        <v>50.33</v>
      </c>
      <c r="G426" s="46">
        <f t="shared" si="18"/>
        <v>1.9886392080517171E-5</v>
      </c>
      <c r="H426" s="47">
        <f t="shared" si="20"/>
        <v>0.99967823398786304</v>
      </c>
      <c r="I426" s="40" t="str">
        <f t="shared" si="19"/>
        <v>C</v>
      </c>
    </row>
    <row r="427" spans="1:9" x14ac:dyDescent="0.3">
      <c r="A427" s="40" t="s">
        <v>214</v>
      </c>
      <c r="B427" s="41" t="str">
        <f>VLOOKUP(A427,'IMPLANTAÇÃO SERVIÇOS'!$A$1:$G$170,2,FALSE)</f>
        <v>CAJUEIRO (Anacardium occidentale)</v>
      </c>
      <c r="C427" s="42" t="str">
        <f>VLOOKUP(A427,'IMPLANTAÇÃO SERVIÇOS'!$A$1:$G$170,3,FALSE)</f>
        <v xml:space="preserve">un    </v>
      </c>
      <c r="D427" s="43">
        <v>1</v>
      </c>
      <c r="E427" s="44">
        <f>VLOOKUP(A427,'IMPLANTAÇÃO SERVIÇOS'!$A$1:$G$170,5,FALSE)</f>
        <v>49.67</v>
      </c>
      <c r="F427" s="45">
        <v>49.67</v>
      </c>
      <c r="G427" s="46">
        <f t="shared" si="18"/>
        <v>1.9625612847989031E-5</v>
      </c>
      <c r="H427" s="47">
        <f t="shared" si="20"/>
        <v>0.999697859600711</v>
      </c>
      <c r="I427" s="40" t="str">
        <f t="shared" si="19"/>
        <v>C</v>
      </c>
    </row>
    <row r="428" spans="1:9" x14ac:dyDescent="0.3">
      <c r="A428" s="40">
        <v>20137</v>
      </c>
      <c r="B428" s="41" t="str">
        <f>VLOOKUP(A428,'REFORMA SERVIÇOS'!$A$1:$G$325,2,FALSE)</f>
        <v>REMOÇÃO MANUAL DE BACIA SANITÁRIA COM TRANSPORTE ATÉ CAÇAMBA E CARGA</v>
      </c>
      <c r="C428" s="42" t="str">
        <f>VLOOKUP(A428,'REFORMA SERVIÇOS'!$A$1:$G$325,3,FALSE)</f>
        <v xml:space="preserve">Un    </v>
      </c>
      <c r="D428" s="43">
        <v>9</v>
      </c>
      <c r="E428" s="44">
        <f>VLOOKUP(A428,'REFORMA SERVIÇOS'!$A$1:$G$325,5,FALSE)</f>
        <v>5.5</v>
      </c>
      <c r="F428" s="45">
        <v>49.5</v>
      </c>
      <c r="G428" s="46">
        <f t="shared" si="18"/>
        <v>1.9558442439610568E-5</v>
      </c>
      <c r="H428" s="47">
        <f t="shared" si="20"/>
        <v>0.99971741804315062</v>
      </c>
      <c r="I428" s="40" t="str">
        <f t="shared" si="19"/>
        <v>C</v>
      </c>
    </row>
    <row r="429" spans="1:9" x14ac:dyDescent="0.3">
      <c r="A429" s="40">
        <v>81182</v>
      </c>
      <c r="B429" s="41" t="str">
        <f>VLOOKUP(A429,'IMPLANTAÇÃO SERVIÇOS'!$A$1:$G$170,2,FALSE)</f>
        <v>BUCHA DE REDUCAO SOLDAVEL LONGA 60 X 32 mm</v>
      </c>
      <c r="C429" s="42" t="str">
        <f>VLOOKUP(A429,'IMPLANTAÇÃO SERVIÇOS'!$A$1:$G$170,3,FALSE)</f>
        <v xml:space="preserve">Un    </v>
      </c>
      <c r="D429" s="43">
        <v>2</v>
      </c>
      <c r="E429" s="44">
        <f>VLOOKUP(A429,'IMPLANTAÇÃO SERVIÇOS'!$A$1:$G$170,5,FALSE)</f>
        <v>21.74</v>
      </c>
      <c r="F429" s="45">
        <v>43.48</v>
      </c>
      <c r="G429" s="46">
        <f t="shared" si="18"/>
        <v>1.7179819742914495E-5</v>
      </c>
      <c r="H429" s="47">
        <f t="shared" si="20"/>
        <v>0.99973459786289354</v>
      </c>
      <c r="I429" s="40" t="str">
        <f t="shared" si="19"/>
        <v>C</v>
      </c>
    </row>
    <row r="430" spans="1:9" x14ac:dyDescent="0.3">
      <c r="A430" s="40" t="s">
        <v>578</v>
      </c>
      <c r="B430" s="41" t="str">
        <f>VLOOKUP(A430,'REFORMA SERVIÇOS'!$A$1:$G$325,2,FALSE)</f>
        <v>PLACA SAÍDA DE EMERGÊNCIA - SETA DIREITA - CÓDIGO S2 (48x24cm)</v>
      </c>
      <c r="C430" s="42" t="str">
        <f>VLOOKUP(A430,'REFORMA SERVIÇOS'!$A$1:$G$325,3,FALSE)</f>
        <v xml:space="preserve">un    </v>
      </c>
      <c r="D430" s="43">
        <v>1</v>
      </c>
      <c r="E430" s="44">
        <f>VLOOKUP(A430,'REFORMA SERVIÇOS'!$A$1:$G$325,5,FALSE)</f>
        <v>43.27</v>
      </c>
      <c r="F430" s="45">
        <v>43.27</v>
      </c>
      <c r="G430" s="46">
        <f t="shared" si="18"/>
        <v>1.7096844532564633E-5</v>
      </c>
      <c r="H430" s="47">
        <f t="shared" si="20"/>
        <v>0.99975169470742609</v>
      </c>
      <c r="I430" s="40" t="str">
        <f t="shared" si="19"/>
        <v>C</v>
      </c>
    </row>
    <row r="431" spans="1:9" x14ac:dyDescent="0.3">
      <c r="A431" s="40" t="s">
        <v>580</v>
      </c>
      <c r="B431" s="41" t="str">
        <f>VLOOKUP(A431,'REFORMA SERVIÇOS'!$A$1:$G$325,2,FALSE)</f>
        <v>PLACA SAÍDA DE EMERGÊNCIA - SETA ESQUERDA - CÓDIGO S2 (48x24cm)</v>
      </c>
      <c r="C431" s="42" t="str">
        <f>VLOOKUP(A431,'REFORMA SERVIÇOS'!$A$1:$G$325,3,FALSE)</f>
        <v xml:space="preserve">un    </v>
      </c>
      <c r="D431" s="43">
        <v>1</v>
      </c>
      <c r="E431" s="44">
        <f>VLOOKUP(A431,'REFORMA SERVIÇOS'!$A$1:$G$325,5,FALSE)</f>
        <v>43.27</v>
      </c>
      <c r="F431" s="45">
        <v>43.27</v>
      </c>
      <c r="G431" s="46">
        <f t="shared" si="18"/>
        <v>1.7096844532564633E-5</v>
      </c>
      <c r="H431" s="47">
        <f t="shared" si="20"/>
        <v>0.99976879155195864</v>
      </c>
      <c r="I431" s="40" t="str">
        <f t="shared" si="19"/>
        <v>C</v>
      </c>
    </row>
    <row r="432" spans="1:9" x14ac:dyDescent="0.3">
      <c r="A432" s="40">
        <v>80830</v>
      </c>
      <c r="B432" s="41" t="str">
        <f>VLOOKUP(A432,'REFORMA SERVIÇOS'!$A$1:$G$325,2,FALSE)</f>
        <v>VÁLVULA PARA TANQUE METÁLICA DIAM. 1" SEM LADRAO</v>
      </c>
      <c r="C432" s="42" t="str">
        <f>VLOOKUP(A432,'REFORMA SERVIÇOS'!$A$1:$G$325,3,FALSE)</f>
        <v xml:space="preserve">Un    </v>
      </c>
      <c r="D432" s="43">
        <v>1</v>
      </c>
      <c r="E432" s="44">
        <f>VLOOKUP(A432,'REFORMA SERVIÇOS'!$A$1:$G$325,5,FALSE)</f>
        <v>41.04</v>
      </c>
      <c r="F432" s="45">
        <v>41.04</v>
      </c>
      <c r="G432" s="46">
        <f t="shared" si="18"/>
        <v>1.6215726822658943E-5</v>
      </c>
      <c r="H432" s="47">
        <f t="shared" si="20"/>
        <v>0.99978500727878128</v>
      </c>
      <c r="I432" s="40" t="str">
        <f t="shared" si="19"/>
        <v>C</v>
      </c>
    </row>
    <row r="433" spans="1:9" x14ac:dyDescent="0.3">
      <c r="A433" s="40">
        <v>81179</v>
      </c>
      <c r="B433" s="41" t="str">
        <f>VLOOKUP(A433,'IMPLANTAÇÃO SERVIÇOS'!$A$1:$G$170,2,FALSE)</f>
        <v>BUCHA DE REDUCAO SOLDAVEL LONGA 50 X 25 mm</v>
      </c>
      <c r="C433" s="42" t="str">
        <f>VLOOKUP(A433,'IMPLANTAÇÃO SERVIÇOS'!$A$1:$G$170,3,FALSE)</f>
        <v xml:space="preserve">Un    </v>
      </c>
      <c r="D433" s="43">
        <v>3</v>
      </c>
      <c r="E433" s="44">
        <f>VLOOKUP(A433,'IMPLANTAÇÃO SERVIÇOS'!$A$1:$G$170,5,FALSE)</f>
        <v>13.09</v>
      </c>
      <c r="F433" s="45">
        <v>39.270000000000003</v>
      </c>
      <c r="G433" s="46">
        <f t="shared" si="18"/>
        <v>1.5516364335424387E-5</v>
      </c>
      <c r="H433" s="47">
        <f t="shared" si="20"/>
        <v>0.99980052364311667</v>
      </c>
      <c r="I433" s="40" t="str">
        <f t="shared" si="19"/>
        <v>C</v>
      </c>
    </row>
    <row r="434" spans="1:9" x14ac:dyDescent="0.3">
      <c r="A434" s="40">
        <v>81928</v>
      </c>
      <c r="B434" s="41" t="str">
        <f>VLOOKUP(A434,'REFORMA SERVIÇOS'!$A$1:$G$325,2,FALSE)</f>
        <v>JOELHO 90 GRAUS C/ANEL 50 MM</v>
      </c>
      <c r="C434" s="42" t="str">
        <f>VLOOKUP(A434,'REFORMA SERVIÇOS'!$A$1:$G$325,3,FALSE)</f>
        <v xml:space="preserve">Un    </v>
      </c>
      <c r="D434" s="43">
        <v>2</v>
      </c>
      <c r="E434" s="44">
        <f>VLOOKUP(A434,'REFORMA SERVIÇOS'!$A$1:$G$325,5,FALSE)</f>
        <v>19.11</v>
      </c>
      <c r="F434" s="45">
        <v>38.22</v>
      </c>
      <c r="G434" s="46">
        <f t="shared" si="18"/>
        <v>1.5101488283675069E-5</v>
      </c>
      <c r="H434" s="47">
        <f t="shared" si="20"/>
        <v>0.99981562513140032</v>
      </c>
      <c r="I434" s="40" t="str">
        <f t="shared" si="19"/>
        <v>C</v>
      </c>
    </row>
    <row r="435" spans="1:9" x14ac:dyDescent="0.3">
      <c r="A435" s="40" t="s">
        <v>219</v>
      </c>
      <c r="B435" s="41" t="str">
        <f>VLOOKUP(A435,'IMPLANTAÇÃO SERVIÇOS'!$A$1:$G$170,2,FALSE)</f>
        <v>PAINEIRA ROSA (CEIBA SPECIOSA)</v>
      </c>
      <c r="C435" s="42" t="str">
        <f>VLOOKUP(A435,'IMPLANTAÇÃO SERVIÇOS'!$A$1:$G$170,3,FALSE)</f>
        <v xml:space="preserve">un    </v>
      </c>
      <c r="D435" s="43">
        <v>1</v>
      </c>
      <c r="E435" s="44">
        <f>VLOOKUP(A435,'IMPLANTAÇÃO SERVIÇOS'!$A$1:$G$170,5,FALSE)</f>
        <v>37.520000000000003</v>
      </c>
      <c r="F435" s="45">
        <v>37.520000000000003</v>
      </c>
      <c r="G435" s="46">
        <f t="shared" si="18"/>
        <v>1.4824904249175528E-5</v>
      </c>
      <c r="H435" s="47">
        <f t="shared" si="20"/>
        <v>0.99983045003564952</v>
      </c>
      <c r="I435" s="40" t="str">
        <f t="shared" si="19"/>
        <v>C</v>
      </c>
    </row>
    <row r="436" spans="1:9" x14ac:dyDescent="0.3">
      <c r="A436" s="40">
        <v>82234</v>
      </c>
      <c r="B436" s="41" t="str">
        <f>VLOOKUP(A436,'REFORMA SERVIÇOS'!$A$1:$G$325,2,FALSE)</f>
        <v>TE SANITARIO DIAMETRO 100 X 75 MM (ESGOTO)</v>
      </c>
      <c r="C436" s="42" t="str">
        <f>VLOOKUP(A436,'REFORMA SERVIÇOS'!$A$1:$G$325,3,FALSE)</f>
        <v xml:space="preserve">Un    </v>
      </c>
      <c r="D436" s="43">
        <v>1</v>
      </c>
      <c r="E436" s="44">
        <f>VLOOKUP(A436,'REFORMA SERVIÇOS'!$A$1:$G$325,5,FALSE)</f>
        <v>36.83</v>
      </c>
      <c r="F436" s="45">
        <v>36.83</v>
      </c>
      <c r="G436" s="46">
        <f t="shared" si="18"/>
        <v>1.4552271415168832E-5</v>
      </c>
      <c r="H436" s="47">
        <f t="shared" si="20"/>
        <v>0.99984500230706463</v>
      </c>
      <c r="I436" s="40" t="str">
        <f t="shared" si="19"/>
        <v>C</v>
      </c>
    </row>
    <row r="437" spans="1:9" x14ac:dyDescent="0.3">
      <c r="A437" s="40">
        <v>82055</v>
      </c>
      <c r="B437" s="41" t="str">
        <f>VLOOKUP(A437,'REFORMA SERVIÇOS'!$A$1:$G$325,2,FALSE)</f>
        <v>PORTA GRELHA QUADRADA PARA GRELHA REDONDA CROMADA 100 MM (ESGOTO)</v>
      </c>
      <c r="C437" s="42" t="str">
        <f>VLOOKUP(A437,'REFORMA SERVIÇOS'!$A$1:$G$325,3,FALSE)</f>
        <v xml:space="preserve">Un    </v>
      </c>
      <c r="D437" s="43">
        <v>2</v>
      </c>
      <c r="E437" s="44">
        <f>VLOOKUP(A437,'REFORMA SERVIÇOS'!$A$1:$G$325,5,FALSE)</f>
        <v>17.73</v>
      </c>
      <c r="F437" s="45">
        <v>35.46</v>
      </c>
      <c r="G437" s="46">
        <f t="shared" si="18"/>
        <v>1.40109569476483E-5</v>
      </c>
      <c r="H437" s="47">
        <f t="shared" si="20"/>
        <v>0.99985901326401228</v>
      </c>
      <c r="I437" s="40" t="str">
        <f t="shared" si="19"/>
        <v>C</v>
      </c>
    </row>
    <row r="438" spans="1:9" x14ac:dyDescent="0.3">
      <c r="A438" s="40">
        <v>81165</v>
      </c>
      <c r="B438" s="41" t="str">
        <f>VLOOKUP(A438,'IMPLANTAÇÃO SERVIÇOS'!$A$1:$G$170,2,FALSE)</f>
        <v>BUCHA DE REDUCAO SOLDÁVEL CURTA 60 X 50 mm</v>
      </c>
      <c r="C438" s="42" t="str">
        <f>VLOOKUP(A438,'IMPLANTAÇÃO SERVIÇOS'!$A$1:$G$170,3,FALSE)</f>
        <v xml:space="preserve">Un    </v>
      </c>
      <c r="D438" s="43">
        <v>2</v>
      </c>
      <c r="E438" s="44">
        <f>VLOOKUP(A438,'IMPLANTAÇÃO SERVIÇOS'!$A$1:$G$170,5,FALSE)</f>
        <v>17.22</v>
      </c>
      <c r="F438" s="45">
        <v>34.44</v>
      </c>
      <c r="G438" s="46">
        <f t="shared" si="18"/>
        <v>1.3607934497377535E-5</v>
      </c>
      <c r="H438" s="47">
        <f t="shared" si="20"/>
        <v>0.99987262119850961</v>
      </c>
      <c r="I438" s="40" t="str">
        <f t="shared" si="19"/>
        <v>C</v>
      </c>
    </row>
    <row r="439" spans="1:9" x14ac:dyDescent="0.3">
      <c r="A439" s="40">
        <v>81540</v>
      </c>
      <c r="B439" s="41" t="str">
        <f>VLOOKUP(A439,'IMPLANTAÇÃO SERVIÇOS'!$A$1:$G$170,2,FALSE)</f>
        <v>CURVA 90 GRAUS SOLDAVEL DIAMETRO 50 MM</v>
      </c>
      <c r="C439" s="42" t="str">
        <f>VLOOKUP(A439,'IMPLANTAÇÃO SERVIÇOS'!$A$1:$G$170,3,FALSE)</f>
        <v xml:space="preserve">Un    </v>
      </c>
      <c r="D439" s="43">
        <v>1</v>
      </c>
      <c r="E439" s="44">
        <f>VLOOKUP(A439,'IMPLANTAÇÃO SERVIÇOS'!$A$1:$G$170,5,FALSE)</f>
        <v>33.590000000000003</v>
      </c>
      <c r="F439" s="45">
        <v>33.590000000000003</v>
      </c>
      <c r="G439" s="46">
        <f t="shared" si="18"/>
        <v>1.3272082455485234E-5</v>
      </c>
      <c r="H439" s="47">
        <f t="shared" si="20"/>
        <v>0.99988589328096511</v>
      </c>
      <c r="I439" s="40" t="str">
        <f t="shared" si="19"/>
        <v>C</v>
      </c>
    </row>
    <row r="440" spans="1:9" x14ac:dyDescent="0.3">
      <c r="A440" s="40" t="s">
        <v>586</v>
      </c>
      <c r="B440" s="41" t="str">
        <f>VLOOKUP(A440,'REFORMA SERVIÇOS'!$A$1:$G$325,2,FALSE)</f>
        <v>PARAFUSO INOX 5/16" x 1.1/4"</v>
      </c>
      <c r="C440" s="42" t="str">
        <f>VLOOKUP(A440,'REFORMA SERVIÇOS'!$A$1:$G$325,3,FALSE)</f>
        <v xml:space="preserve">un    </v>
      </c>
      <c r="D440" s="43">
        <v>12</v>
      </c>
      <c r="E440" s="44">
        <f>VLOOKUP(A440,'REFORMA SERVIÇOS'!$A$1:$G$325,5,FALSE)</f>
        <v>2.61</v>
      </c>
      <c r="F440" s="45">
        <v>31.32</v>
      </c>
      <c r="G440" s="46">
        <f t="shared" si="18"/>
        <v>1.2375159943608141E-5</v>
      </c>
      <c r="H440" s="47">
        <f t="shared" si="20"/>
        <v>0.99989826844090868</v>
      </c>
      <c r="I440" s="40" t="str">
        <f t="shared" si="19"/>
        <v>C</v>
      </c>
    </row>
    <row r="441" spans="1:9" x14ac:dyDescent="0.3">
      <c r="A441" s="40">
        <v>82002</v>
      </c>
      <c r="B441" s="41" t="str">
        <f>VLOOKUP(A441,'IMPLANTAÇÃO SERVIÇOS'!$A$1:$G$170,2,FALSE)</f>
        <v>LUVA SIMPLES DIAMETRO 50 MM - (ESGOTO)</v>
      </c>
      <c r="C441" s="42" t="str">
        <f>VLOOKUP(A441,'IMPLANTAÇÃO SERVIÇOS'!$A$1:$G$170,3,FALSE)</f>
        <v xml:space="preserve">Un    </v>
      </c>
      <c r="D441" s="43">
        <v>3</v>
      </c>
      <c r="E441" s="44">
        <f>VLOOKUP(A441,'IMPLANTAÇÃO SERVIÇOS'!$A$1:$G$170,5,FALSE)</f>
        <v>10.33</v>
      </c>
      <c r="F441" s="45">
        <v>30.99</v>
      </c>
      <c r="G441" s="46">
        <f t="shared" si="18"/>
        <v>1.2244770327344071E-5</v>
      </c>
      <c r="H441" s="47">
        <f t="shared" si="20"/>
        <v>0.99991051321123603</v>
      </c>
      <c r="I441" s="40" t="str">
        <f t="shared" si="19"/>
        <v>C</v>
      </c>
    </row>
    <row r="442" spans="1:9" x14ac:dyDescent="0.3">
      <c r="A442" s="40" t="s">
        <v>588</v>
      </c>
      <c r="B442" s="41" t="str">
        <f>VLOOKUP(A442,'REFORMA SERVIÇOS'!$A$1:$G$325,2,FALSE)</f>
        <v>ABRAÇADEIRA GUIA REFORÇADA 1.1/2" UMA DESCIDA</v>
      </c>
      <c r="C442" s="42" t="str">
        <f>VLOOKUP(A442,'REFORMA SERVIÇOS'!$A$1:$G$325,3,FALSE)</f>
        <v xml:space="preserve">un    </v>
      </c>
      <c r="D442" s="43">
        <v>1</v>
      </c>
      <c r="E442" s="44">
        <f>VLOOKUP(A442,'REFORMA SERVIÇOS'!$A$1:$G$325,5,FALSE)</f>
        <v>30.42</v>
      </c>
      <c r="F442" s="45">
        <v>30.42</v>
      </c>
      <c r="G442" s="46">
        <f t="shared" si="18"/>
        <v>1.2019551899251587E-5</v>
      </c>
      <c r="H442" s="47">
        <f t="shared" si="20"/>
        <v>0.99992253276313525</v>
      </c>
      <c r="I442" s="40" t="str">
        <f t="shared" si="19"/>
        <v>C</v>
      </c>
    </row>
    <row r="443" spans="1:9" x14ac:dyDescent="0.3">
      <c r="A443" s="40">
        <v>70424</v>
      </c>
      <c r="B443" s="41" t="str">
        <f>VLOOKUP(A443,'REFORMA SERVIÇOS'!$A$1:$G$325,2,FALSE)</f>
        <v>BUCHA E ARRUELA METALICA DIAM. 1.1/2"</v>
      </c>
      <c r="C443" s="42" t="str">
        <f>VLOOKUP(A443,'REFORMA SERVIÇOS'!$A$1:$G$325,3,FALSE)</f>
        <v xml:space="preserve">PR    </v>
      </c>
      <c r="D443" s="43">
        <v>4</v>
      </c>
      <c r="E443" s="44">
        <f>VLOOKUP(A443,'REFORMA SERVIÇOS'!$A$1:$G$325,5,FALSE)</f>
        <v>7.54</v>
      </c>
      <c r="F443" s="45">
        <v>30.16</v>
      </c>
      <c r="G443" s="46">
        <f t="shared" si="18"/>
        <v>1.1916820686437469E-5</v>
      </c>
      <c r="H443" s="47">
        <f t="shared" si="20"/>
        <v>0.99993444958382172</v>
      </c>
      <c r="I443" s="40" t="str">
        <f t="shared" si="19"/>
        <v>C</v>
      </c>
    </row>
    <row r="444" spans="1:9" x14ac:dyDescent="0.3">
      <c r="A444" s="40">
        <v>41006</v>
      </c>
      <c r="B444" s="41" t="str">
        <f>VLOOKUP(A444,'REFORMA SERVIÇOS'!$A$1:$G$325,2,FALSE)</f>
        <v>TRANSPORTE DE MATERIAL ESCAVADO M3.KM</v>
      </c>
      <c r="C444" s="42" t="str">
        <f>VLOOKUP(A444,'REFORMA SERVIÇOS'!$A$1:$G$325,3,FALSE)</f>
        <v xml:space="preserve">m3km  </v>
      </c>
      <c r="D444" s="43">
        <v>6.8620000000000001</v>
      </c>
      <c r="E444" s="44">
        <f>VLOOKUP(A444,'REFORMA SERVIÇOS'!$A$1:$G$325,5,FALSE)</f>
        <v>3.43</v>
      </c>
      <c r="F444" s="45">
        <v>23.53</v>
      </c>
      <c r="G444" s="46">
        <f t="shared" si="18"/>
        <v>9.2971747596775096E-6</v>
      </c>
      <c r="H444" s="47">
        <f t="shared" si="20"/>
        <v>0.99994374675858144</v>
      </c>
      <c r="I444" s="40" t="str">
        <f t="shared" si="19"/>
        <v>C</v>
      </c>
    </row>
    <row r="445" spans="1:9" x14ac:dyDescent="0.3">
      <c r="A445" s="40">
        <v>81538</v>
      </c>
      <c r="B445" s="41" t="str">
        <f>VLOOKUP(A445,'IMPLANTAÇÃO SERVIÇOS'!$A$1:$G$170,2,FALSE)</f>
        <v>CURVA 90 GRAUS SOLDAVEL DIAMETRO 32 MM</v>
      </c>
      <c r="C445" s="42" t="str">
        <f>VLOOKUP(A445,'IMPLANTAÇÃO SERVIÇOS'!$A$1:$G$170,3,FALSE)</f>
        <v xml:space="preserve">Un    </v>
      </c>
      <c r="D445" s="43">
        <v>1</v>
      </c>
      <c r="E445" s="44">
        <f>VLOOKUP(A445,'IMPLANTAÇÃO SERVIÇOS'!$A$1:$G$170,5,FALSE)</f>
        <v>18.91</v>
      </c>
      <c r="F445" s="45">
        <v>18.91</v>
      </c>
      <c r="G445" s="46">
        <f t="shared" si="18"/>
        <v>7.4717201319805222E-6</v>
      </c>
      <c r="H445" s="47">
        <f t="shared" si="20"/>
        <v>0.99995121847871338</v>
      </c>
      <c r="I445" s="40" t="str">
        <f t="shared" si="19"/>
        <v>C</v>
      </c>
    </row>
    <row r="446" spans="1:9" x14ac:dyDescent="0.3">
      <c r="A446" s="40">
        <v>82004</v>
      </c>
      <c r="B446" s="41" t="str">
        <f>VLOOKUP(A446,'IMPLANTAÇÃO SERVIÇOS'!$A$1:$G$170,2,FALSE)</f>
        <v>LUVA SIMPLES DIAMETRO 100 mm - (ESGOTO)</v>
      </c>
      <c r="C446" s="42" t="str">
        <f>VLOOKUP(A446,'IMPLANTAÇÃO SERVIÇOS'!$A$1:$G$170,3,FALSE)</f>
        <v xml:space="preserve">Un    </v>
      </c>
      <c r="D446" s="43">
        <v>1</v>
      </c>
      <c r="E446" s="44">
        <f>VLOOKUP(A446,'IMPLANTAÇÃO SERVIÇOS'!$A$1:$G$170,5,FALSE)</f>
        <v>18.34</v>
      </c>
      <c r="F446" s="45">
        <v>18.34</v>
      </c>
      <c r="G446" s="46">
        <f t="shared" si="18"/>
        <v>7.2465017038880369E-6</v>
      </c>
      <c r="H446" s="47">
        <f t="shared" si="20"/>
        <v>0.99995846498041729</v>
      </c>
      <c r="I446" s="40" t="str">
        <f t="shared" si="19"/>
        <v>C</v>
      </c>
    </row>
    <row r="447" spans="1:9" x14ac:dyDescent="0.3">
      <c r="A447" s="40" t="s">
        <v>593</v>
      </c>
      <c r="B447" s="41" t="str">
        <f>VLOOKUP(A447,'REFORMA SERVIÇOS'!$A$1:$G$325,2,FALSE)</f>
        <v>PLACA SAÍDA DE EMERGÊNCIA - SETA ESQUERDA - CÓDIGO S2 (24x12cm)</v>
      </c>
      <c r="C447" s="42" t="str">
        <f>VLOOKUP(A447,'REFORMA SERVIÇOS'!$A$1:$G$325,3,FALSE)</f>
        <v xml:space="preserve">un    </v>
      </c>
      <c r="D447" s="43">
        <v>1</v>
      </c>
      <c r="E447" s="44">
        <f>VLOOKUP(A447,'REFORMA SERVIÇOS'!$A$1:$G$325,5,FALSE)</f>
        <v>18.21</v>
      </c>
      <c r="F447" s="45">
        <v>18.21</v>
      </c>
      <c r="G447" s="46">
        <f t="shared" si="18"/>
        <v>7.1951360974809791E-6</v>
      </c>
      <c r="H447" s="47">
        <f t="shared" si="20"/>
        <v>0.99996566011651478</v>
      </c>
      <c r="I447" s="40" t="str">
        <f t="shared" si="19"/>
        <v>C</v>
      </c>
    </row>
    <row r="448" spans="1:9" x14ac:dyDescent="0.3">
      <c r="A448" s="40" t="s">
        <v>595</v>
      </c>
      <c r="B448" s="41" t="str">
        <f>VLOOKUP(A448,'REFORMA SERVIÇOS'!$A$1:$G$325,2,FALSE)</f>
        <v>PLACA SAÍDA DE EMERGÊNCIA - SETA DIREITA - CÓDIGO S2 (24x12cm)</v>
      </c>
      <c r="C448" s="42" t="str">
        <f>VLOOKUP(A448,'REFORMA SERVIÇOS'!$A$1:$G$325,3,FALSE)</f>
        <v xml:space="preserve">un    </v>
      </c>
      <c r="D448" s="43">
        <v>1</v>
      </c>
      <c r="E448" s="44">
        <f>VLOOKUP(A448,'REFORMA SERVIÇOS'!$A$1:$G$325,5,FALSE)</f>
        <v>18.21</v>
      </c>
      <c r="F448" s="45">
        <v>18.21</v>
      </c>
      <c r="G448" s="46">
        <f t="shared" si="18"/>
        <v>7.1951360974809791E-6</v>
      </c>
      <c r="H448" s="47">
        <f t="shared" si="20"/>
        <v>0.99997285525261226</v>
      </c>
      <c r="I448" s="40" t="str">
        <f t="shared" si="19"/>
        <v>C</v>
      </c>
    </row>
    <row r="449" spans="1:9" x14ac:dyDescent="0.3">
      <c r="A449" s="40">
        <v>70393</v>
      </c>
      <c r="B449" s="41" t="str">
        <f>VLOOKUP(A449,'REFORMA SERVIÇOS'!$A$1:$G$325,2,FALSE)</f>
        <v>BUCHA DE NYLON S-10</v>
      </c>
      <c r="C449" s="42" t="str">
        <f>VLOOKUP(A449,'REFORMA SERVIÇOS'!$A$1:$G$325,3,FALSE)</f>
        <v xml:space="preserve">Un    </v>
      </c>
      <c r="D449" s="43">
        <v>10</v>
      </c>
      <c r="E449" s="44">
        <f>VLOOKUP(A449,'REFORMA SERVIÇOS'!$A$1:$G$325,5,FALSE)</f>
        <v>1.51</v>
      </c>
      <c r="F449" s="45">
        <v>15.1</v>
      </c>
      <c r="G449" s="46">
        <f t="shared" si="18"/>
        <v>5.9663127442044361E-6</v>
      </c>
      <c r="H449" s="47">
        <f t="shared" si="20"/>
        <v>0.99997882156535645</v>
      </c>
      <c r="I449" s="40" t="str">
        <f t="shared" si="19"/>
        <v>C</v>
      </c>
    </row>
    <row r="450" spans="1:9" x14ac:dyDescent="0.3">
      <c r="A450" s="40">
        <v>81180</v>
      </c>
      <c r="B450" s="41" t="str">
        <f>VLOOKUP(A450,'IMPLANTAÇÃO SERVIÇOS'!$A$1:$G$170,2,FALSE)</f>
        <v>BUCHA DE REDUCAO SOLDAVEL LONGA 50 X 32 mm</v>
      </c>
      <c r="C450" s="42" t="str">
        <f>VLOOKUP(A450,'IMPLANTAÇÃO SERVIÇOS'!$A$1:$G$170,3,FALSE)</f>
        <v xml:space="preserve">Un    </v>
      </c>
      <c r="D450" s="43">
        <v>1</v>
      </c>
      <c r="E450" s="44">
        <f>VLOOKUP(A450,'IMPLANTAÇÃO SERVIÇOS'!$A$1:$G$170,5,FALSE)</f>
        <v>14.75</v>
      </c>
      <c r="F450" s="45">
        <v>14.75</v>
      </c>
      <c r="G450" s="46">
        <f t="shared" si="18"/>
        <v>5.8280207269546645E-6</v>
      </c>
      <c r="H450" s="47">
        <f t="shared" si="20"/>
        <v>0.99998464958608335</v>
      </c>
      <c r="I450" s="40" t="str">
        <f t="shared" si="19"/>
        <v>C</v>
      </c>
    </row>
    <row r="451" spans="1:9" x14ac:dyDescent="0.3">
      <c r="A451" s="40">
        <v>81537</v>
      </c>
      <c r="B451" s="41" t="str">
        <f>VLOOKUP(A451,'IMPLANTAÇÃO SERVIÇOS'!$A$1:$G$170,2,FALSE)</f>
        <v>CURVA 90 GRAUS SOLDAVEL DIAMETRO 25 MM</v>
      </c>
      <c r="C451" s="42" t="str">
        <f>VLOOKUP(A451,'IMPLANTAÇÃO SERVIÇOS'!$A$1:$G$170,3,FALSE)</f>
        <v xml:space="preserve">Un    </v>
      </c>
      <c r="D451" s="43">
        <v>1</v>
      </c>
      <c r="E451" s="44">
        <f>VLOOKUP(A451,'IMPLANTAÇÃO SERVIÇOS'!$A$1:$G$170,5,FALSE)</f>
        <v>14.05</v>
      </c>
      <c r="F451" s="45">
        <v>14.05</v>
      </c>
      <c r="G451" s="46">
        <f t="shared" si="18"/>
        <v>5.5514366924551214E-6</v>
      </c>
      <c r="H451" s="47">
        <f t="shared" si="20"/>
        <v>0.9999902010227758</v>
      </c>
      <c r="I451" s="40" t="str">
        <f t="shared" si="19"/>
        <v>C</v>
      </c>
    </row>
    <row r="452" spans="1:9" x14ac:dyDescent="0.3">
      <c r="A452" s="40">
        <v>20139</v>
      </c>
      <c r="B452" s="41" t="str">
        <f>VLOOKUP(A452,'REFORMA SERVIÇOS'!$A$1:$G$325,2,FALSE)</f>
        <v>DEMOLIÇÃO MANUAL DE BANCADA COM TRANSPORTE ATÉ CAÇAMBA E CARGA</v>
      </c>
      <c r="C452" s="42" t="str">
        <f>VLOOKUP(A452,'REFORMA SERVIÇOS'!$A$1:$G$325,3,FALSE)</f>
        <v xml:space="preserve">m2    </v>
      </c>
      <c r="D452" s="43">
        <v>1.87</v>
      </c>
      <c r="E452" s="44">
        <f>VLOOKUP(A452,'REFORMA SERVIÇOS'!$A$1:$G$325,5,FALSE)</f>
        <v>5.5</v>
      </c>
      <c r="F452" s="45">
        <v>10.28</v>
      </c>
      <c r="G452" s="46">
        <f t="shared" si="18"/>
        <v>4.0618341066504371E-6</v>
      </c>
      <c r="H452" s="47">
        <f t="shared" si="20"/>
        <v>0.99999426285688242</v>
      </c>
      <c r="I452" s="40" t="str">
        <f t="shared" si="19"/>
        <v>C</v>
      </c>
    </row>
    <row r="453" spans="1:9" x14ac:dyDescent="0.3">
      <c r="A453" s="40">
        <v>71982</v>
      </c>
      <c r="B453" s="41" t="str">
        <f>VLOOKUP(A453,'REFORMA SERVIÇOS'!$A$1:$G$325,2,FALSE)</f>
        <v>PORCA SEXTAVADA DIAMETRO 5/16"</v>
      </c>
      <c r="C453" s="42" t="str">
        <f>VLOOKUP(A453,'REFORMA SERVIÇOS'!$A$1:$G$325,3,FALSE)</f>
        <v xml:space="preserve">Un    </v>
      </c>
      <c r="D453" s="43">
        <v>12</v>
      </c>
      <c r="E453" s="44">
        <f>VLOOKUP(A453,'REFORMA SERVIÇOS'!$A$1:$G$325,5,FALSE)</f>
        <v>0.61</v>
      </c>
      <c r="F453" s="45">
        <v>7.32</v>
      </c>
      <c r="G453" s="46">
        <f t="shared" si="18"/>
        <v>2.892278760766654E-6</v>
      </c>
      <c r="H453" s="47">
        <f t="shared" si="20"/>
        <v>0.99999715513564313</v>
      </c>
      <c r="I453" s="40" t="str">
        <f t="shared" si="19"/>
        <v>C</v>
      </c>
    </row>
    <row r="454" spans="1:9" x14ac:dyDescent="0.3">
      <c r="A454" s="40">
        <v>71870</v>
      </c>
      <c r="B454" s="41" t="str">
        <f>VLOOKUP(A454,'REFORMA SERVIÇOS'!$A$1:$G$325,2,FALSE)</f>
        <v>PARAFUSO SEXTAVADO D = 1/4" X 5/8"</v>
      </c>
      <c r="C454" s="42" t="str">
        <f>VLOOKUP(A454,'REFORMA SERVIÇOS'!$A$1:$G$325,3,FALSE)</f>
        <v xml:space="preserve">Un    </v>
      </c>
      <c r="D454" s="43">
        <v>10</v>
      </c>
      <c r="E454" s="44">
        <f>VLOOKUP(A454,'REFORMA SERVIÇOS'!$A$1:$G$325,5,FALSE)</f>
        <v>0.72</v>
      </c>
      <c r="F454" s="45">
        <v>7.2</v>
      </c>
      <c r="G454" s="46">
        <f t="shared" si="18"/>
        <v>2.8448643548524465E-6</v>
      </c>
      <c r="H454" s="47">
        <f t="shared" si="20"/>
        <v>0.999999999999998</v>
      </c>
      <c r="I454" s="40" t="str">
        <f t="shared" si="19"/>
        <v>C</v>
      </c>
    </row>
    <row r="455" spans="1:9" x14ac:dyDescent="0.3">
      <c r="F455" s="35">
        <f>SUM(F12:F454)</f>
        <v>2530876.3800000018</v>
      </c>
    </row>
    <row r="457" spans="1:9" x14ac:dyDescent="0.3">
      <c r="A457" s="64" t="s">
        <v>618</v>
      </c>
      <c r="B457" s="64"/>
      <c r="C457" s="64"/>
      <c r="D457" s="64"/>
      <c r="E457" s="64"/>
      <c r="F457" s="64"/>
      <c r="G457" s="64"/>
      <c r="H457" s="64"/>
      <c r="I457" s="64"/>
    </row>
  </sheetData>
  <autoFilter ref="A11:F454" xr:uid="{9CB2BEDE-EB7A-46C7-9871-418CA8787461}">
    <sortState xmlns:xlrd2="http://schemas.microsoft.com/office/spreadsheetml/2017/richdata2" ref="A12:F454">
      <sortCondition descending="1" ref="F12:F454"/>
    </sortState>
  </autoFilter>
  <dataConsolidate topLabels="1">
    <dataRefs count="2">
      <dataRef ref="A1:G170" sheet="IMPLANTAÇÃO SERVIÇOS"/>
      <dataRef ref="A1:G325" sheet="REFORMA SERVIÇOS"/>
    </dataRefs>
  </dataConsolidate>
  <mergeCells count="5">
    <mergeCell ref="A7:C7"/>
    <mergeCell ref="A8:C8"/>
    <mergeCell ref="A9:C9"/>
    <mergeCell ref="A10:I10"/>
    <mergeCell ref="A457:I457"/>
  </mergeCells>
  <conditionalFormatting sqref="A1:A10">
    <cfRule type="duplicateValues" dxfId="7" priority="2"/>
  </conditionalFormatting>
  <conditionalFormatting sqref="A1:A1048576">
    <cfRule type="duplicateValues" dxfId="6" priority="1"/>
  </conditionalFormatting>
  <conditionalFormatting sqref="I10">
    <cfRule type="cellIs" dxfId="5" priority="3" operator="equal">
      <formula>$L$13</formula>
    </cfRule>
    <cfRule type="cellIs" dxfId="4" priority="4" operator="equal">
      <formula>$L$12</formula>
    </cfRule>
    <cfRule type="cellIs" dxfId="3" priority="5" operator="equal">
      <formula>$L$11</formula>
    </cfRule>
  </conditionalFormatting>
  <conditionalFormatting sqref="I12:I454">
    <cfRule type="cellIs" dxfId="2" priority="6" operator="equal">
      <formula>$L$14</formula>
    </cfRule>
    <cfRule type="cellIs" dxfId="1" priority="7" operator="equal">
      <formula>$L$13</formula>
    </cfRule>
    <cfRule type="cellIs" dxfId="0" priority="8" operator="equal">
      <formula>$L$12</formula>
    </cfRule>
  </conditionalFormatting>
  <pageMargins left="0.51181102362204722" right="0.51181102362204722" top="0.78740157480314965" bottom="0.78740157480314965" header="0.31496062992125984" footer="0.31496062992125984"/>
  <pageSetup paperSize="9" scale="43" orientation="portrait" r:id="rId1"/>
  <colBreaks count="1" manualBreakCount="1">
    <brk id="9" max="1048575" man="1"/>
  </colBreaks>
  <ignoredErrors>
    <ignoredError sqref="E16 E13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0 F A A B Q S w M E F A A C A A g A j X r 3 W t M F b k W l A A A A 9 w A A A B I A H A B D b 2 5 m a W c v U G F j a 2 F n Z S 5 4 b W w g o h g A K K A U A A A A A A A A A A A A A A A A A A A A A A A A A A A A h Y + x D o I w G I R f h X S n L Z X B k J + S 6 C q J 0 c S 4 N q V C I x R C i + X d H H w k X 0 G M o m 4 O N 9 z d N 9 z d r z f I x q Y O L q q 3 u j U p i j B F g T K y L b Q p U z S 4 U 7 h E G Y e t k G d R q m C C j U 1 G W 6 S o c q 5 L C P H e Y 7 / A b V 8 S R m l E j v l m L y v V C P S B 9 X 8 4 1 M Y 6 Y a R C H A 6 v M Z z h K I 4 n U Y Y p k D m F X J s v w a b B z / Y n h P V Q u 6 F X v H P h a g d k t k D e J / g D U E s D B B Q A A g A I A I 1 6 9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N e v d a / o 6 k f b Y C A A D c C A A A E w A c A E Z v c m 1 1 b G F z L 1 N l Y 3 R p b 2 4 x L m 0 g o h g A K K A U A A A A A A A A A A A A A A A A A A A A A A A A A A A A 3 V R B b p t A F N 1 b 8 h 1 G V J E c i a B a i a q q U R a U 4 J T W h h R w u g h Z j M 1 E G W U 8 4 8 4 M k S v L i 6 q L H K A n y C o H y B G 4 W A d I z O D g b C J V a t m A 3 h / + + / + 9 / 0 e g q c S M g q h 6 9 w + 7 n W 5 H X E G O U v D G 8 E a n Q 9 u P 7 f w 2 / x W A y A 3 P v P w 2 i A x w B A i S 3 Q 5 Q z 4 B R i R T g L q a I W N 8 Y v 5 4 w d t 0 b Y I I s p 4 h R K X q G 8 y E Z C 8 R F M o c Z Y R Y n e A a T Y y S u J Z s n J 4 H n D 0 I 7 O c E 0 v x O Y g R Q B h 2 M h M a T 5 w 5 w R L J I g z G / t k e v H A T j x / P x n 5 A X g 2 A V O 6 E W x Z / v 5 7 9 N g 6 E V g D 4 T u G T h I 3 q s v x x 4 6 4 2 E A n H F 4 Z g P 7 o 5 O E i E C Z P 3 B F s Q b B U 5 N g L 9 5 / u 6 / + i 9 y R S h 0 F v h s + d r 5 X 9 2 4 t i D B 2 T U A z Q k w g e Y Z 2 z U q I r X L 1 C 7 1 K m Z b n P p y h o 6 2 6 X q z O j 6 G E F + u M D p y g / B 6 S K y b A K W c z d o N T J o p 8 M Z w o g U t M o k 8 I p k r c 3 g s l m O D 8 8 b B N S D S F B H J x V J R / U d c f 4 z k D N p G I w 5 T V J D G H V F w y P n M Y y W Y 0 / j F H B d W W 2 s z l 0 o j Q d 0 X o U f n u w C q O r 0 y w N J z 8 I b W A n S 0 w w Z C r u F Q R I N F C l u E I 8 R u c 3 7 N n g T H F q W r v G f 4 1 g 1 Q 2 Q j S b T R B / + k n m d 8 r o l l j M J C Q t + M 4 G t q q V K T q n U I A Q l W 1 C z Y I S Q p U 0 h S x N E c 1 K j N V u t 4 P p 9 m z 6 2 m l D + j + t W e g O g n D 0 6 i 2 r c / c 3 t 6 o O v X q R N J a / u j j / 4 I 7 o g 9 3 U Q R / q E R J T p V y / b a Q r s X w k J E o / M 0 y 3 X 2 N G y z 2 i y q r d a o / r k 2 G C g u I L p q k 1 R J c y y F S x t Z H a 5 L q L O a Q p 1 v 2 s o P K 7 c r R X t r B J 0 G K j 7 p x m V t O f h i F r B 5 T k p f I 1 h f U 8 v R b U m T R Y I 9 X Q J n / z e F 2 K h q + r 0 r C d j e u t V U R 9 G O w p V + O g b q w X B 8 J h s w m m q L d 8 a R x q L r 2 G M t H h H 1 B L A Q I t A B Q A A g A I A I 1 6 9 1 r T B W 5 F p Q A A A P c A A A A S A A A A A A A A A A A A A A A A A A A A A A B D b 2 5 m a W c v U G F j a 2 F n Z S 5 4 b W x Q S w E C L Q A U A A I A C A C N e v d a D 8 r p q 6 Q A A A D p A A A A E w A A A A A A A A A A A A A A A A D x A A A A W 0 N v b n R l b n R f V H l w Z X N d L n h t b F B L A Q I t A B Q A A g A I A I 1 6 9 1 r + j q R 9 t g I A A N w I A A A T A A A A A A A A A A A A A A A A A O I B A A B G b 3 J t d W x h c y 9 T Z W N 0 a W 9 u M S 5 t U E s F B g A A A A A D A A M A w g A A A O U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0 z A A A A A A A A q z M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l N U E x B T l R B J U M z J T g 3 J U M z J T g z T y U y M F N F U l Z J J U M z J T g 3 T 1 M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x Y j d l O G Y z Z i 0 3 N 2 U 5 L T Q 3 M D Y t O W V k Y y 1 h Y W R i Y j k w N z Y w Z j c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j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c t M j N U M T g 6 M D Y 6 M T A u M j U 4 N j c z O F o i I C 8 + P E V u d H J 5 I F R 5 c G U 9 I k Z p b G x D b 2 x 1 b W 5 U e X B l c y I g V m F s d W U 9 I n N C Z 1 l H Q l F V R k J R P T 0 i I C 8 + P E V u d H J 5 I F R 5 c G U 9 I k Z p b G x D b 2 x 1 b W 5 O Y W 1 l c y I g V m F s d W U 9 I n N b J n F 1 b 3 Q 7 Q 8 O z Z C 4 g Q X V 4 a W x p Y X I m c X V v d D s s J n F 1 b 3 Q 7 U 2 V y d m n D p 2 8 m c X V v d D s s J n F 1 b 3 Q 7 V W 5 p Z G F k Z S Z x d W 9 0 O y w m c X V v d D t R d W F u d G l k Y W R l J n F 1 b 3 Q 7 L C Z x d W 9 0 O 1 V u a X T D o X J p b y Z x d W 9 0 O y w m c X V v d D t U b 3 R h b C Z x d W 9 0 O y w m c X V v d D s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U 1 Q T E F O V E H D h 8 O D T y B T R V J W S c O H T 1 M v Q X V 0 b 1 J l b W 9 2 Z W R D b 2 x 1 b W 5 z M S 5 7 Q 8 O z Z C 4 g Q X V 4 a W x p Y X I s M H 0 m c X V v d D s s J n F 1 b 3 Q 7 U 2 V j d G l v b j E v S U 1 Q T E F O V E H D h 8 O D T y B T R V J W S c O H T 1 M v Q X V 0 b 1 J l b W 9 2 Z W R D b 2 x 1 b W 5 z M S 5 7 U 2 V y d m n D p 2 8 s M X 0 m c X V v d D s s J n F 1 b 3 Q 7 U 2 V j d G l v b j E v S U 1 Q T E F O V E H D h 8 O D T y B T R V J W S c O H T 1 M v Q X V 0 b 1 J l b W 9 2 Z W R D b 2 x 1 b W 5 z M S 5 7 V W 5 p Z G F k Z S w y f S Z x d W 9 0 O y w m c X V v d D t T Z W N 0 a W 9 u M S 9 J T V B M Q U 5 U Q c O H w 4 N P I F N F U l Z J w 4 d P U y 9 B d X R v U m V t b 3 Z l Z E N v b H V t b n M x L n t R d W F u d G l k Y W R l L D N 9 J n F 1 b 3 Q 7 L C Z x d W 9 0 O 1 N l Y 3 R p b 2 4 x L 0 l N U E x B T l R B w 4 f D g 0 8 g U 0 V S V k n D h 0 9 T L 0 F 1 d G 9 S Z W 1 v d m V k Q 2 9 s d W 1 u c z E u e 1 V u a X T D o X J p b y w 0 f S Z x d W 9 0 O y w m c X V v d D t T Z W N 0 a W 9 u M S 9 J T V B M Q U 5 U Q c O H w 4 N P I F N F U l Z J w 4 d P U y 9 B d X R v U m V t b 3 Z l Z E N v b H V t b n M x L n t U b 3 R h b C w 1 f S Z x d W 9 0 O y w m c X V v d D t T Z W N 0 a W 9 u M S 9 J T V B M Q U 5 U Q c O H w 4 N P I F N F U l Z J w 4 d P U y 9 B d X R v U m V t b 3 Z l Z E N v b H V t b n M x L n s l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l N U E x B T l R B w 4 f D g 0 8 g U 0 V S V k n D h 0 9 T L 0 F 1 d G 9 S Z W 1 v d m V k Q 2 9 s d W 1 u c z E u e 0 P D s 2 Q u I E F 1 e G l s a W F y L D B 9 J n F 1 b 3 Q 7 L C Z x d W 9 0 O 1 N l Y 3 R p b 2 4 x L 0 l N U E x B T l R B w 4 f D g 0 8 g U 0 V S V k n D h 0 9 T L 0 F 1 d G 9 S Z W 1 v d m V k Q 2 9 s d W 1 u c z E u e 1 N l c n Z p w 6 d v L D F 9 J n F 1 b 3 Q 7 L C Z x d W 9 0 O 1 N l Y 3 R p b 2 4 x L 0 l N U E x B T l R B w 4 f D g 0 8 g U 0 V S V k n D h 0 9 T L 0 F 1 d G 9 S Z W 1 v d m V k Q 2 9 s d W 1 u c z E u e 1 V u a W R h Z G U s M n 0 m c X V v d D s s J n F 1 b 3 Q 7 U 2 V j d G l v b j E v S U 1 Q T E F O V E H D h 8 O D T y B T R V J W S c O H T 1 M v Q X V 0 b 1 J l b W 9 2 Z W R D b 2 x 1 b W 5 z M S 5 7 U X V h b n R p Z G F k Z S w z f S Z x d W 9 0 O y w m c X V v d D t T Z W N 0 a W 9 u M S 9 J T V B M Q U 5 U Q c O H w 4 N P I F N F U l Z J w 4 d P U y 9 B d X R v U m V t b 3 Z l Z E N v b H V t b n M x L n t V b m l 0 w 6 F y a W 8 s N H 0 m c X V v d D s s J n F 1 b 3 Q 7 U 2 V j d G l v b j E v S U 1 Q T E F O V E H D h 8 O D T y B T R V J W S c O H T 1 M v Q X V 0 b 1 J l b W 9 2 Z W R D b 2 x 1 b W 5 z M S 5 7 V G 9 0 Y W w s N X 0 m c X V v d D s s J n F 1 b 3 Q 7 U 2 V j d G l v b j E v S U 1 Q T E F O V E H D h 8 O D T y B T R V J W S c O H T 1 M v Q X V 0 b 1 J l b W 9 2 Z W R D b 2 x 1 b W 5 z M S 5 7 J S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U 1 Q T E F O V E E l Q z M l O D c l Q z M l O D N P J T I w U 0 V S V k k l Q z M l O D d P U y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N U E x B T l R B J U M z J T g 3 J U M z J T g z T y U y M F N F U l Z J J U M z J T g 3 T 1 M v S U 1 Q T E F O V E E l Q z M l O D c l Q z M l O D N P J T I w U 0 V S V k k l Q z M l O D d P U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T V B M Q U 5 U Q S V D M y U 4 N y V D M y U 4 M 0 8 l M j B T R V J W S S V D M y U 4 N 0 9 T L 0 N h Y m U l Q z M l Q T d h b G h v c y U y M F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T V B M Q U 5 U Q S V D M y U 4 N y V D M y U 4 M 0 8 l M j B T R V J W S S V D M y U 4 N 0 9 T L 1 R p c G 8 l M j B B b H R l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N U E x B T l R B J U M z J T g 3 J U M z J T g z T y U y M F N F U l Z J J U M z J T g 3 T 1 M v Q 2 9 s d W 5 h c y U y M F J l b W 9 2 a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b G F 0 J U M z J U I z c m l v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T M w N D Z h N D I t Z m Z l N i 0 0 Y T Q z L T k 5 Z j E t O W M z O D Z k O D E w O G N h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Z W d h w 6 f D o 2 8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I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3 L T I z V D E 4 O j A 2 O j M 4 L j E 2 M D g w M j J a I i A v P j x F b n R y e S B U e X B l P S J G a W x s Q 2 9 s d W 1 u V H l w Z X M i I F Z h b H V l P S J z Q m d Z R 0 J R V U Z C U T 0 9 I i A v P j x F b n R y e S B U e X B l P S J G a W x s Q 2 9 s d W 1 u T m F t Z X M i I F Z h b H V l P S J z W y Z x d W 9 0 O 0 P D s 2 Q u I E F 1 e G l s a W F y J n F 1 b 3 Q 7 L C Z x d W 9 0 O 1 N l c n Z p w 6 d v J n F 1 b 3 Q 7 L C Z x d W 9 0 O 1 V u a W R h Z G U m c X V v d D s s J n F 1 b 3 Q 7 U X V h b n R p Z G F k Z S Z x d W 9 0 O y w m c X V v d D t V b m l 0 w 6 F y a W 8 m c X V v d D s s J n F 1 b 3 Q 7 V G 9 0 Y W w m c X V v d D s s J n F 1 b 3 Q 7 J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J l b G F 0 w 7 N y a W 8 v Q X V 0 b 1 J l b W 9 2 Z W R D b 2 x 1 b W 5 z M S 5 7 Q 8 O z Z C 4 g Q X V 4 a W x p Y X I s M H 0 m c X V v d D s s J n F 1 b 3 Q 7 U 2 V j d G l v b j E v U m V s Y X T D s 3 J p b y 9 B d X R v U m V t b 3 Z l Z E N v b H V t b n M x L n t T Z X J 2 a c O n b y w x f S Z x d W 9 0 O y w m c X V v d D t T Z W N 0 a W 9 u M S 9 S Z W x h d M O z c m l v L 0 F 1 d G 9 S Z W 1 v d m V k Q 2 9 s d W 1 u c z E u e 1 V u a W R h Z G U s M n 0 m c X V v d D s s J n F 1 b 3 Q 7 U 2 V j d G l v b j E v U m V s Y X T D s 3 J p b y 9 B d X R v U m V t b 3 Z l Z E N v b H V t b n M x L n t R d W F u d G l k Y W R l L D N 9 J n F 1 b 3 Q 7 L C Z x d W 9 0 O 1 N l Y 3 R p b 2 4 x L 1 J l b G F 0 w 7 N y a W 8 v Q X V 0 b 1 J l b W 9 2 Z W R D b 2 x 1 b W 5 z M S 5 7 V W 5 p d M O h c m l v L D R 9 J n F 1 b 3 Q 7 L C Z x d W 9 0 O 1 N l Y 3 R p b 2 4 x L 1 J l b G F 0 w 7 N y a W 8 v Q X V 0 b 1 J l b W 9 2 Z W R D b 2 x 1 b W 5 z M S 5 7 V G 9 0 Y W w s N X 0 m c X V v d D s s J n F 1 b 3 Q 7 U 2 V j d G l v b j E v U m V s Y X T D s 3 J p b y 9 B d X R v U m V t b 3 Z l Z E N v b H V t b n M x L n s l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J l b G F 0 w 7 N y a W 8 v Q X V 0 b 1 J l b W 9 2 Z W R D b 2 x 1 b W 5 z M S 5 7 Q 8 O z Z C 4 g Q X V 4 a W x p Y X I s M H 0 m c X V v d D s s J n F 1 b 3 Q 7 U 2 V j d G l v b j E v U m V s Y X T D s 3 J p b y 9 B d X R v U m V t b 3 Z l Z E N v b H V t b n M x L n t T Z X J 2 a c O n b y w x f S Z x d W 9 0 O y w m c X V v d D t T Z W N 0 a W 9 u M S 9 S Z W x h d M O z c m l v L 0 F 1 d G 9 S Z W 1 v d m V k Q 2 9 s d W 1 u c z E u e 1 V u a W R h Z G U s M n 0 m c X V v d D s s J n F 1 b 3 Q 7 U 2 V j d G l v b j E v U m V s Y X T D s 3 J p b y 9 B d X R v U m V t b 3 Z l Z E N v b H V t b n M x L n t R d W F u d G l k Y W R l L D N 9 J n F 1 b 3 Q 7 L C Z x d W 9 0 O 1 N l Y 3 R p b 2 4 x L 1 J l b G F 0 w 7 N y a W 8 v Q X V 0 b 1 J l b W 9 2 Z W R D b 2 x 1 b W 5 z M S 5 7 V W 5 p d M O h c m l v L D R 9 J n F 1 b 3 Q 7 L C Z x d W 9 0 O 1 N l Y 3 R p b 2 4 x L 1 J l b G F 0 w 7 N y a W 8 v Q X V 0 b 1 J l b W 9 2 Z W R D b 2 x 1 b W 5 z M S 5 7 V G 9 0 Y W w s N X 0 m c X V v d D s s J n F 1 b 3 Q 7 U 2 V j d G l v b j E v U m V s Y X T D s 3 J p b y 9 B d X R v U m V t b 3 Z l Z E N v b H V t b n M x L n s l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Z W x h d C V D M y V C M 3 J p b y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b G F 0 J U M z J U I z c m l v L 1 J l b G F 0 J U M z J U I z c m l v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b G F 0 J U M z J U I z c m l v L 0 N h Y m U l Q z M l Q T d h b G h v c y U y M F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W x h d C V D M y V C M 3 J p b y 9 U a X B v J T I w Q W x 0 Z X J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Z X N j b G F y M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Q y Z m V l N D F j L T Q 3 Z j Y t N G I 2 Y S 1 h Y z I x L T h h Y T J k N j I 0 Z T g z N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V n Y c O n w 6 N v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2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y 0 y M 1 Q x O D o w O D o 0 M C 4 1 N j Y 2 O D M y W i I g L z 4 8 R W 5 0 c n k g V H l w Z T 0 i R m l s b E N v b H V t b l R 5 c G V z I i B W Y W x 1 Z T 0 i c 0 J n W U d C U V V G Q l F Z R 0 J n V U Z C U V U 9 I i A v P j x F b n R y e S B U e X B l P S J G a W x s Q 2 9 s d W 1 u T m F t Z X M i I F Z h b H V l P S J z W y Z x d W 9 0 O 0 P D s 2 Q u I E F 1 e G l s a W F y J n F 1 b 3 Q 7 L C Z x d W 9 0 O 1 N l c n Z p w 6 d v J n F 1 b 3 Q 7 L C Z x d W 9 0 O 1 V u a W R h Z G U m c X V v d D s s J n F 1 b 3 Q 7 U X V h b n R p Z G F k Z S Z x d W 9 0 O y w m c X V v d D t V b m l 0 w 6 F y a W 8 m c X V v d D s s J n F 1 b 3 Q 7 V G 9 0 Y W w m c X V v d D s s J n F 1 b 3 Q 7 J S Z x d W 9 0 O y w m c X V v d D t S Z W x h d M O z c m l v L k P D s 2 Q u I E F 1 e G l s a W F y J n F 1 b 3 Q 7 L C Z x d W 9 0 O 1 J l b G F 0 w 7 N y a W 8 u U 2 V y d m n D p 2 8 m c X V v d D s s J n F 1 b 3 Q 7 U m V s Y X T D s 3 J p b y 5 V b m l k Y W R l J n F 1 b 3 Q 7 L C Z x d W 9 0 O 1 J l b G F 0 w 7 N y a W 8 u U X V h b n R p Z G F k Z S Z x d W 9 0 O y w m c X V v d D t S Z W x h d M O z c m l v L l V u a X T D o X J p b y Z x d W 9 0 O y w m c X V v d D t S Z W x h d M O z c m l v L l R v d G F s J n F 1 b 3 Q 7 L C Z x d W 9 0 O 1 J l b G F 0 w 7 N y a W 8 u J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Z X N j b G F y M S 9 B d X R v U m V t b 3 Z l Z E N v b H V t b n M x L n t D w 7 N k L i B B d X h p b G l h c i w w f S Z x d W 9 0 O y w m c X V v d D t T Z W N 0 a W 9 u M S 9 N Z X N j b G F y M S 9 B d X R v U m V t b 3 Z l Z E N v b H V t b n M x L n t T Z X J 2 a c O n b y w x f S Z x d W 9 0 O y w m c X V v d D t T Z W N 0 a W 9 u M S 9 N Z X N j b G F y M S 9 B d X R v U m V t b 3 Z l Z E N v b H V t b n M x L n t V b m l k Y W R l L D J 9 J n F 1 b 3 Q 7 L C Z x d W 9 0 O 1 N l Y 3 R p b 2 4 x L 0 1 l c 2 N s Y X I x L 0 F 1 d G 9 S Z W 1 v d m V k Q 2 9 s d W 1 u c z E u e 1 F 1 Y W 5 0 a W R h Z G U s M 3 0 m c X V v d D s s J n F 1 b 3 Q 7 U 2 V j d G l v b j E v T W V z Y 2 x h c j E v Q X V 0 b 1 J l b W 9 2 Z W R D b 2 x 1 b W 5 z M S 5 7 V W 5 p d M O h c m l v L D R 9 J n F 1 b 3 Q 7 L C Z x d W 9 0 O 1 N l Y 3 R p b 2 4 x L 0 1 l c 2 N s Y X I x L 0 F 1 d G 9 S Z W 1 v d m V k Q 2 9 s d W 1 u c z E u e 1 R v d G F s L D V 9 J n F 1 b 3 Q 7 L C Z x d W 9 0 O 1 N l Y 3 R p b 2 4 x L 0 1 l c 2 N s Y X I x L 0 F 1 d G 9 S Z W 1 v d m V k Q 2 9 s d W 1 u c z E u e y U s N n 0 m c X V v d D s s J n F 1 b 3 Q 7 U 2 V j d G l v b j E v T W V z Y 2 x h c j E v Q X V 0 b 1 J l b W 9 2 Z W R D b 2 x 1 b W 5 z M S 5 7 U m V s Y X T D s 3 J p b y 5 D w 7 N k L i B B d X h p b G l h c i w 3 f S Z x d W 9 0 O y w m c X V v d D t T Z W N 0 a W 9 u M S 9 N Z X N j b G F y M S 9 B d X R v U m V t b 3 Z l Z E N v b H V t b n M x L n t S Z W x h d M O z c m l v L l N l c n Z p w 6 d v L D h 9 J n F 1 b 3 Q 7 L C Z x d W 9 0 O 1 N l Y 3 R p b 2 4 x L 0 1 l c 2 N s Y X I x L 0 F 1 d G 9 S Z W 1 v d m V k Q 2 9 s d W 1 u c z E u e 1 J l b G F 0 w 7 N y a W 8 u V W 5 p Z G F k Z S w 5 f S Z x d W 9 0 O y w m c X V v d D t T Z W N 0 a W 9 u M S 9 N Z X N j b G F y M S 9 B d X R v U m V t b 3 Z l Z E N v b H V t b n M x L n t S Z W x h d M O z c m l v L l F 1 Y W 5 0 a W R h Z G U s M T B 9 J n F 1 b 3 Q 7 L C Z x d W 9 0 O 1 N l Y 3 R p b 2 4 x L 0 1 l c 2 N s Y X I x L 0 F 1 d G 9 S Z W 1 v d m V k Q 2 9 s d W 1 u c z E u e 1 J l b G F 0 w 7 N y a W 8 u V W 5 p d M O h c m l v L D E x f S Z x d W 9 0 O y w m c X V v d D t T Z W N 0 a W 9 u M S 9 N Z X N j b G F y M S 9 B d X R v U m V t b 3 Z l Z E N v b H V t b n M x L n t S Z W x h d M O z c m l v L l R v d G F s L D E y f S Z x d W 9 0 O y w m c X V v d D t T Z W N 0 a W 9 u M S 9 N Z X N j b G F y M S 9 B d X R v U m V t b 3 Z l Z E N v b H V t b n M x L n t S Z W x h d M O z c m l v L i U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N Z X N j b G F y M S 9 B d X R v U m V t b 3 Z l Z E N v b H V t b n M x L n t D w 7 N k L i B B d X h p b G l h c i w w f S Z x d W 9 0 O y w m c X V v d D t T Z W N 0 a W 9 u M S 9 N Z X N j b G F y M S 9 B d X R v U m V t b 3 Z l Z E N v b H V t b n M x L n t T Z X J 2 a c O n b y w x f S Z x d W 9 0 O y w m c X V v d D t T Z W N 0 a W 9 u M S 9 N Z X N j b G F y M S 9 B d X R v U m V t b 3 Z l Z E N v b H V t b n M x L n t V b m l k Y W R l L D J 9 J n F 1 b 3 Q 7 L C Z x d W 9 0 O 1 N l Y 3 R p b 2 4 x L 0 1 l c 2 N s Y X I x L 0 F 1 d G 9 S Z W 1 v d m V k Q 2 9 s d W 1 u c z E u e 1 F 1 Y W 5 0 a W R h Z G U s M 3 0 m c X V v d D s s J n F 1 b 3 Q 7 U 2 V j d G l v b j E v T W V z Y 2 x h c j E v Q X V 0 b 1 J l b W 9 2 Z W R D b 2 x 1 b W 5 z M S 5 7 V W 5 p d M O h c m l v L D R 9 J n F 1 b 3 Q 7 L C Z x d W 9 0 O 1 N l Y 3 R p b 2 4 x L 0 1 l c 2 N s Y X I x L 0 F 1 d G 9 S Z W 1 v d m V k Q 2 9 s d W 1 u c z E u e 1 R v d G F s L D V 9 J n F 1 b 3 Q 7 L C Z x d W 9 0 O 1 N l Y 3 R p b 2 4 x L 0 1 l c 2 N s Y X I x L 0 F 1 d G 9 S Z W 1 v d m V k Q 2 9 s d W 1 u c z E u e y U s N n 0 m c X V v d D s s J n F 1 b 3 Q 7 U 2 V j d G l v b j E v T W V z Y 2 x h c j E v Q X V 0 b 1 J l b W 9 2 Z W R D b 2 x 1 b W 5 z M S 5 7 U m V s Y X T D s 3 J p b y 5 D w 7 N k L i B B d X h p b G l h c i w 3 f S Z x d W 9 0 O y w m c X V v d D t T Z W N 0 a W 9 u M S 9 N Z X N j b G F y M S 9 B d X R v U m V t b 3 Z l Z E N v b H V t b n M x L n t S Z W x h d M O z c m l v L l N l c n Z p w 6 d v L D h 9 J n F 1 b 3 Q 7 L C Z x d W 9 0 O 1 N l Y 3 R p b 2 4 x L 0 1 l c 2 N s Y X I x L 0 F 1 d G 9 S Z W 1 v d m V k Q 2 9 s d W 1 u c z E u e 1 J l b G F 0 w 7 N y a W 8 u V W 5 p Z G F k Z S w 5 f S Z x d W 9 0 O y w m c X V v d D t T Z W N 0 a W 9 u M S 9 N Z X N j b G F y M S 9 B d X R v U m V t b 3 Z l Z E N v b H V t b n M x L n t S Z W x h d M O z c m l v L l F 1 Y W 5 0 a W R h Z G U s M T B 9 J n F 1 b 3 Q 7 L C Z x d W 9 0 O 1 N l Y 3 R p b 2 4 x L 0 1 l c 2 N s Y X I x L 0 F 1 d G 9 S Z W 1 v d m V k Q 2 9 s d W 1 u c z E u e 1 J l b G F 0 w 7 N y a W 8 u V W 5 p d M O h c m l v L D E x f S Z x d W 9 0 O y w m c X V v d D t T Z W N 0 a W 9 u M S 9 N Z X N j b G F y M S 9 B d X R v U m V t b 3 Z l Z E N v b H V t b n M x L n t S Z W x h d M O z c m l v L l R v d G F s L D E y f S Z x d W 9 0 O y w m c X V v d D t T Z W N 0 a W 9 u M S 9 N Z X N j b G F y M S 9 B d X R v U m V t b 3 Z l Z E N v b H V t b n M x L n t S Z W x h d M O z c m l v L i U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N Z X N j b G F y M S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c 2 N s Y X I x L 1 J l b G F 0 J U M z J U I z c m l v J T I w R X h w Y W 5 k a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N y Z X N j Z W 5 0 Y X I x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m M 5 O D Q 3 O T A t Y m V h N S 0 0 M D B l L T l m M m E t M T Z k Y z Q x O T A z M D F l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Z W d h w 6 f D o 2 8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k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3 L T I z V D E 4 O j E z O j M 5 L j k w N T M y O D F a I i A v P j x F b n R y e S B U e X B l P S J G a W x s Q 2 9 s d W 1 u V H l w Z X M i I F Z h b H V l P S J z Q m d Z R 0 J R V U Z C U T 0 9 I i A v P j x F b n R y e S B U e X B l P S J G a W x s Q 2 9 s d W 1 u T m F t Z X M i I F Z h b H V l P S J z W y Z x d W 9 0 O 0 P D s 2 Q u I E F 1 e G l s a W F y J n F 1 b 3 Q 7 L C Z x d W 9 0 O 1 N l c n Z p w 6 d v J n F 1 b 3 Q 7 L C Z x d W 9 0 O 1 V u a W R h Z G U m c X V v d D s s J n F 1 b 3 Q 7 U X V h b n R p Z G F k Z S Z x d W 9 0 O y w m c X V v d D t V b m l 0 w 6 F y a W 8 m c X V v d D s s J n F 1 b 3 Q 7 V G 9 0 Y W w m c X V v d D s s J n F 1 b 3 Q 7 J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j c m V z Y 2 V u d G F y M S 9 B d X R v U m V t b 3 Z l Z E N v b H V t b n M x L n t D w 7 N k L i B B d X h p b G l h c i w w f S Z x d W 9 0 O y w m c X V v d D t T Z W N 0 a W 9 u M S 9 B Y 3 J l c 2 N l b n R h c j E v Q X V 0 b 1 J l b W 9 2 Z W R D b 2 x 1 b W 5 z M S 5 7 U 2 V y d m n D p 2 8 s M X 0 m c X V v d D s s J n F 1 b 3 Q 7 U 2 V j d G l v b j E v Q W N y Z X N j Z W 5 0 Y X I x L 0 F 1 d G 9 S Z W 1 v d m V k Q 2 9 s d W 1 u c z E u e 1 V u a W R h Z G U s M n 0 m c X V v d D s s J n F 1 b 3 Q 7 U 2 V j d G l v b j E v Q W N y Z X N j Z W 5 0 Y X I x L 0 F 1 d G 9 S Z W 1 v d m V k Q 2 9 s d W 1 u c z E u e 1 F 1 Y W 5 0 a W R h Z G U s M 3 0 m c X V v d D s s J n F 1 b 3 Q 7 U 2 V j d G l v b j E v Q W N y Z X N j Z W 5 0 Y X I x L 0 F 1 d G 9 S Z W 1 v d m V k Q 2 9 s d W 1 u c z E u e 1 V u a X T D o X J p b y w 0 f S Z x d W 9 0 O y w m c X V v d D t T Z W N 0 a W 9 u M S 9 B Y 3 J l c 2 N l b n R h c j E v Q X V 0 b 1 J l b W 9 2 Z W R D b 2 x 1 b W 5 z M S 5 7 V G 9 0 Y W w s N X 0 m c X V v d D s s J n F 1 b 3 Q 7 U 2 V j d G l v b j E v Q W N y Z X N j Z W 5 0 Y X I x L 0 F 1 d G 9 S Z W 1 v d m V k Q 2 9 s d W 1 u c z E u e y U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W N y Z X N j Z W 5 0 Y X I x L 0 F 1 d G 9 S Z W 1 v d m V k Q 2 9 s d W 1 u c z E u e 0 P D s 2 Q u I E F 1 e G l s a W F y L D B 9 J n F 1 b 3 Q 7 L C Z x d W 9 0 O 1 N l Y 3 R p b 2 4 x L 0 F j c m V z Y 2 V u d G F y M S 9 B d X R v U m V t b 3 Z l Z E N v b H V t b n M x L n t T Z X J 2 a c O n b y w x f S Z x d W 9 0 O y w m c X V v d D t T Z W N 0 a W 9 u M S 9 B Y 3 J l c 2 N l b n R h c j E v Q X V 0 b 1 J l b W 9 2 Z W R D b 2 x 1 b W 5 z M S 5 7 V W 5 p Z G F k Z S w y f S Z x d W 9 0 O y w m c X V v d D t T Z W N 0 a W 9 u M S 9 B Y 3 J l c 2 N l b n R h c j E v Q X V 0 b 1 J l b W 9 2 Z W R D b 2 x 1 b W 5 z M S 5 7 U X V h b n R p Z G F k Z S w z f S Z x d W 9 0 O y w m c X V v d D t T Z W N 0 a W 9 u M S 9 B Y 3 J l c 2 N l b n R h c j E v Q X V 0 b 1 J l b W 9 2 Z W R D b 2 x 1 b W 5 z M S 5 7 V W 5 p d M O h c m l v L D R 9 J n F 1 b 3 Q 7 L C Z x d W 9 0 O 1 N l Y 3 R p b 2 4 x L 0 F j c m V z Y 2 V u d G F y M S 9 B d X R v U m V t b 3 Z l Z E N v b H V t b n M x L n t U b 3 R h b C w 1 f S Z x d W 9 0 O y w m c X V v d D t T Z W N 0 a W 9 u M S 9 B Y 3 J l c 2 N l b n R h c j E v Q X V 0 b 1 J l b W 9 2 Z W R D b 2 x 1 b W 5 z M S 5 7 J S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W N y Z X N j Z W 5 0 Y X I x L 0 Z v b n R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z g 2 W M g X T t C i v B 4 P l D R W X U A A A A A A g A A A A A A E G Y A A A A B A A A g A A A A + U X I 2 x M / x l q m O m e 7 W 9 9 w X K 1 k h n X 8 S g j + R r L Q i S V q d H A A A A A A D o A A A A A C A A A g A A A A N n z P K j 6 o E R V W l / U t 6 4 h D e O N t / J 7 6 A k 7 Z L G 9 7 b Q Y v 3 P N Q A A A A w a 3 z / F 2 j 7 7 f H A w 5 G u 0 b Q E D 0 k / F Q S G p b r m Z B 0 A t 7 k J l B K W o k H H k r q l G Q r T n A S c h E s X t i k s i v T 2 d a 2 / 1 L k D B F D 0 E i x Z J h + I q j T c F a X l L 2 K 9 x V A A A A A O e u m 9 I G F 6 o / o 6 V N S J r U 5 X f S i C O p n m N a b Q 0 8 B T 4 b F l / L g g g t u b J 6 G h a r m W 1 c K V S f f E g t i q 3 Z y h p b r K p B g M 0 P s 8 w = = < / D a t a M a s h u p > 
</file>

<file path=customXml/itemProps1.xml><?xml version="1.0" encoding="utf-8"?>
<ds:datastoreItem xmlns:ds="http://schemas.openxmlformats.org/officeDocument/2006/customXml" ds:itemID="{91290149-7A55-46D0-9F74-B53C30A4855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IMPLANTAÇÃO SERVIÇOS</vt:lpstr>
      <vt:lpstr>REFORMA SERVIÇOS</vt:lpstr>
      <vt:lpstr>CURVA ABC SERVIÇOS</vt:lpstr>
      <vt:lpstr>'CURVA ABC SERVIÇOS'!Area_de_impressao</vt:lpstr>
      <vt:lpstr>'CURVA ABC SERVIÇOS'!Titulos_de_impressao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Victor Rodrigues de Lima</dc:creator>
  <cp:lastModifiedBy>Paulo Victor Rodrigues de Lima</cp:lastModifiedBy>
  <cp:lastPrinted>2025-07-24T18:33:45Z</cp:lastPrinted>
  <dcterms:created xsi:type="dcterms:W3CDTF">2025-07-23T18:05:07Z</dcterms:created>
  <dcterms:modified xsi:type="dcterms:W3CDTF">2025-07-24T18:34:48Z</dcterms:modified>
</cp:coreProperties>
</file>